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Porc\Desktop\"/>
    </mc:Choice>
  </mc:AlternateContent>
  <xr:revisionPtr revIDLastSave="0" documentId="13_ncr:1_{5E60D08C-7112-4984-94B8-F46C830A3FB8}" xr6:coauthVersionLast="47" xr6:coauthVersionMax="47" xr10:uidLastSave="{00000000-0000-0000-0000-000000000000}"/>
  <bookViews>
    <workbookView xWindow="-108" yWindow="-108" windowWidth="23256" windowHeight="12456" tabRatio="500" xr2:uid="{00000000-000D-0000-FFFF-FFFF00000000}"/>
  </bookViews>
  <sheets>
    <sheet name="Troškovnik_radovi" sheetId="5" r:id="rId1"/>
    <sheet name="Elektrotehnički radovi" sheetId="8" r:id="rId2"/>
  </sheets>
  <externalReferences>
    <externalReference r:id="rId3"/>
    <externalReference r:id="rId4"/>
  </externalReferences>
  <definedNames>
    <definedName name="_xlnm.Print_Titles" localSheetId="0">Troškovnik_radovi!#REF!</definedName>
    <definedName name="_xlnm.Print_Area" localSheetId="0">Troškovnik_radovi!$A$1:$F$69</definedName>
    <definedName name="POPUST">[1]FAKTORI!$B$2</definedName>
    <definedName name="REALIZACIJA_1997">'[2]Osn-Pod'!$E$5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F26" i="5" l="1"/>
  <c r="F80" i="8"/>
  <c r="F79" i="8"/>
  <c r="F78" i="8"/>
  <c r="F77" i="8"/>
  <c r="F76" i="8"/>
  <c r="F75" i="8"/>
  <c r="F70" i="8"/>
  <c r="F67" i="8"/>
  <c r="F64" i="8"/>
  <c r="F61" i="8"/>
  <c r="F58" i="8"/>
  <c r="F55" i="8"/>
  <c r="F52" i="8"/>
  <c r="F49" i="8"/>
  <c r="F46" i="8"/>
  <c r="F43" i="8"/>
  <c r="F37" i="8"/>
  <c r="F36" i="8"/>
  <c r="F35" i="8"/>
  <c r="F34" i="8"/>
  <c r="F33" i="8"/>
  <c r="F32" i="8"/>
  <c r="F31" i="8"/>
  <c r="F30" i="8"/>
  <c r="F29" i="8"/>
  <c r="F28" i="8"/>
  <c r="F27" i="8"/>
  <c r="F26" i="8"/>
  <c r="F21" i="8"/>
  <c r="F20" i="8"/>
  <c r="F19" i="8"/>
  <c r="F18" i="8"/>
  <c r="F17" i="8"/>
  <c r="F16" i="8"/>
  <c r="F81" i="8" l="1"/>
  <c r="F71" i="8"/>
  <c r="F38" i="8"/>
  <c r="F22" i="8"/>
  <c r="F86" i="8" s="1"/>
  <c r="F87" i="8" l="1"/>
  <c r="F88" i="8" s="1"/>
  <c r="F89" i="8" l="1"/>
  <c r="F90" i="8" s="1"/>
  <c r="F62" i="5"/>
  <c r="F63" i="5"/>
  <c r="F65" i="5"/>
  <c r="F61" i="5"/>
  <c r="F55" i="5"/>
  <c r="F56" i="5"/>
  <c r="F57" i="5"/>
  <c r="F54" i="5"/>
  <c r="F47" i="5"/>
  <c r="F49" i="5"/>
  <c r="F50" i="5"/>
  <c r="F46" i="5"/>
  <c r="F25" i="5"/>
  <c r="F27" i="5"/>
  <c r="F28" i="5"/>
  <c r="F29" i="5"/>
  <c r="F30" i="5"/>
  <c r="F31" i="5"/>
  <c r="F32" i="5"/>
  <c r="F33" i="5"/>
  <c r="F34" i="5"/>
  <c r="F38" i="5"/>
  <c r="F42" i="5"/>
  <c r="F24" i="5"/>
  <c r="F20" i="5"/>
  <c r="F19" i="5"/>
  <c r="F67" i="5" l="1"/>
  <c r="F68" i="5" s="1"/>
</calcChain>
</file>

<file path=xl/sharedStrings.xml><?xml version="1.0" encoding="utf-8"?>
<sst xmlns="http://schemas.openxmlformats.org/spreadsheetml/2006/main" count="298" uniqueCount="180">
  <si>
    <t>INVESTITOR: Osnovna škola DALJ</t>
  </si>
  <si>
    <t>LOKACIJA: Dalj, k.č.br. 643</t>
  </si>
  <si>
    <t>VANJSKA STEM UČIONICA</t>
  </si>
  <si>
    <t>TROŠKOVNIK RADOVA</t>
  </si>
  <si>
    <t>A</t>
  </si>
  <si>
    <t>PRIPREMNI RADOVI</t>
  </si>
  <si>
    <t>B</t>
  </si>
  <si>
    <t>ZEMLJANI RADOVI</t>
  </si>
  <si>
    <t>D</t>
  </si>
  <si>
    <t>E</t>
  </si>
  <si>
    <t>OGRADA BETONSKOG SPREMNIKA</t>
  </si>
  <si>
    <t>F</t>
  </si>
  <si>
    <t>OGRADA PREMA SPORTSKOM IGRALIŠTU</t>
  </si>
  <si>
    <t>BROJ</t>
  </si>
  <si>
    <t>OPIS STAVKE</t>
  </si>
  <si>
    <t>JEDINICA</t>
  </si>
  <si>
    <t>KOLIČINA</t>
  </si>
  <si>
    <t>JEDINIČNA CIJENA</t>
  </si>
  <si>
    <t>UKUPNA CIJENA</t>
  </si>
  <si>
    <t>A.1</t>
  </si>
  <si>
    <t>Geodetsko iskolčenje svih karakterističnih točaka i niveleta opreme vanjske STEM učionice te sva geodetska mjerenja kojima se podatci iz projekta prenose na teren. Osiguranje i održavanje točaka vrši se ugradnjom fiksnih i vidljivih oznaka. Stavkom je obuhvaćen sav potreban rad, alat i materijal za izvršenje stavke.</t>
  </si>
  <si>
    <t>kom</t>
  </si>
  <si>
    <t>m'</t>
  </si>
  <si>
    <t>B.2</t>
  </si>
  <si>
    <t>C</t>
  </si>
  <si>
    <t>m2</t>
  </si>
  <si>
    <t>C.2</t>
  </si>
  <si>
    <t>m3</t>
  </si>
  <si>
    <t>Strojni i ručni iskop dimenzija 60x60x80 cm (za 4 temelja samca nadstrešnice) prema grafičkom prilogu. U stavci uključeno osiguranje točne dimenzije iskopa (vertikalno zasijecanje)  prema grafičkom prilogu projekta s privremenim skladištenjem na gradilišnoj deponiji. Po završetku radova se iskopani humus razastire na području dvorišta, a višak odvozi na deponiju. U stavku uključen utovar, sav gradilišni transport i istovar materijala na gradilištu, te ugradnja materijala po završetku radova na području dvorišta.  Stavkom je obuhvaćen sav potreban rad, alat i materijal za izvedbu stavke. Obračun po m3 iskopanog profila u sraslom stanju, uključivo i odvoz na deponiju.</t>
  </si>
  <si>
    <t xml:space="preserve">kom </t>
  </si>
  <si>
    <t>E.1</t>
  </si>
  <si>
    <t>Saniranje oštećenja betonskog spremnika na mjestima oštećenja betonom. Zapunjavanje, brušenje i poravnavanje saniranih dijelova. U jediničnu cijenu je uključena priprema površine, dobava i ugradnja materijala te sav potreban rad, alat i materijal za izvedbu stavke. Obračun je po m3 ugrađenog betona</t>
  </si>
  <si>
    <t>E.2</t>
  </si>
  <si>
    <t>Dobava i bojanje betonskog spremnika akrilnom bojom za fasadu u boji po izboru projektanta  (antracit siva). U stavku je uključena priprema površine, ugradnja te sav potreban rad, alat i materijal za izvedbu stavke. Obračun je po m2.</t>
  </si>
  <si>
    <t>E.3</t>
  </si>
  <si>
    <t>F.1</t>
  </si>
  <si>
    <t xml:space="preserve">Betoniranje 6 armirano betonskih temelja40x40x80 cm u iskopanu zemljanu jamu. Beton kvalitete C 16/20, armatura uključena u cijenu betona. Stavka obuhvaća sav rad, alat i materijal potreban za izvedbu stavke. Obračun prema  m3 ugrađenog betona.
</t>
  </si>
  <si>
    <t>F.2</t>
  </si>
  <si>
    <t>Dobava i montaža 6 stupova izrađenih od  toplovaljanih čeličnih profila 50x50x2000 mm  u kvaliteti S235 prema grafičkom prilogu. Na stupovima izraditi pripremu za vješanje zaštitne mreže i zateznih žica za vinovu lozu. Stavka obuhvaća sav rad, alat i materijal potreban za izvedbu stavke. Obračun je po m'</t>
  </si>
  <si>
    <t>F.3</t>
  </si>
  <si>
    <t xml:space="preserve">Dobava i ugradnja zaštitne polyprophylenske mreže ojačanih rubova, debljine 3 mm, dimenzije oka 120 x 120 mm. Stavka obuhvaća sav rad, alat i materijal potreban za izvedbu stavke. Obračun je prema m2 mreže.
</t>
  </si>
  <si>
    <t>F.4</t>
  </si>
  <si>
    <t>Dobava i montaže zatezne pocinčane žice 2,8 mm u tri reda na čelične stupove prema grafičkom prikazu. Stavka obuhvaća sav rad, alat i materijal potreban za izvedbu stavke. Obračun je prema m'.</t>
  </si>
  <si>
    <t>Dobava materijala, transport i betoniranje AB temelja samaca 60x60x80 cm u potrebnoj oplati. Izvesti betonom C30/37. Beton srednjeg presjeka, armirati sa armaturom kvalitete B500B. Svi distanceri i držači armature u cijeni.  Prilikom betoniranja ugraditi sve elemente predviđene za ugradbu. Obračun za kompletan rad i materijal iz opisa po m3 ugrađenog betona. U cijenu je uključena dobava i ugradba betona, njega betona, te dobava i postava oplate, uključujuću skidanje i čišćenje oplate, a sve prema pravilima struke. Temelj se armira sa Ø12/15 cm u jednom i drugom smjeru beton C30/37 m3  armatura Ø12</t>
  </si>
  <si>
    <t xml:space="preserve">Sanacija oštećenog travnjaka uključujući: čišćenje terena, dovoz plodne zemlje, sjetvu i održavanje trave.
</t>
  </si>
  <si>
    <t>pauš.</t>
  </si>
  <si>
    <t>Betoniranje podložnog betona debljine 10 cm s betonom razreda tlačne čvrstoće C12/15. Podloga mora biti potpuno ravna i horizontalna ukoliko nacrtom nije drugačije naznačeno. Stavka obuhvaća beton te sav potreban rad do potpunog dovšetka stavke.</t>
  </si>
  <si>
    <t>VANJSKA STEM UČIONICA - UREĐENJE PARTERA ŠKOLSKOG DVORIŠTA OŠ DALJ</t>
  </si>
  <si>
    <r>
      <t xml:space="preserve">Izrada, dobava i montaža čelične ograde oko betonskog spremnika prema grafičkom prilogu projekta. Stavka obuhvaća sav rad, alat i materijal potreban za izvedbu stavke. Ograda se sastoji od okvira, rukohvata i ispune. </t>
    </r>
    <r>
      <rPr>
        <sz val="10"/>
        <color rgb="FFFF0000"/>
        <rFont val="Calibri"/>
        <family val="2"/>
      </rPr>
      <t/>
    </r>
  </si>
  <si>
    <t>Okvir i rukohvat (vertikale, gornja i donja horizontala) izvesti od pravokutnih čeličnih profila 20x50 mm, bojanih u boju po izboru projektanta.</t>
  </si>
  <si>
    <t>NADSTREŠNICA I PLATO</t>
  </si>
  <si>
    <t>Razbijanje betonskog opločenja te utovar, odvoz i deponiranje materijala na za to predviđenu lokaciju. Stavkom je obuhvaćen sav potreban rad, alat i materijal za kompletnu izvedbu stavke. Obračun po m2 uklonjenog materijala.</t>
  </si>
  <si>
    <t>Nabava, doprema i ugradnja drobljenog kamenog materijala 0-16 mm u sloju 10-15 cm na površinu ispod platoa s deckingom. U jediničnu cijenu uključena nabava, doprema, ugradnja, planiranje i valjanje (zbijanje) materijala do potrebne zbijenosti MS&gt;50 MN/m2.Stavkom je obuhvaćen sav potreban rad, alat i materijal za izvedbu stavke. Obračun po m3 ugrađenog kamenog materijala.</t>
  </si>
  <si>
    <t xml:space="preserve">Strojni i ručni iskop dimenzija 40x40x60 cm (za AB temelje 6 stupova ograde prema igralištu) prema grafičkom prilogu projekta. U stavci uključeno osiguranje točne dimenzije iskopa (vertikalno zasijecanje)  prema grafičkom prilogu projekta s privremenim skladištenjem na gradilišnoj deponiji. Po završetku radova se iskopani humus razastire na području dvorišta, a višak odvozi na deponiju. U stavku uključen utovar, sav gradilišni transport i istovar materijala na gradilištu, te ugradnja materijala po završetku radova na području dvorišta.  Stavkom je obuhvaćen sav potreban rad, alat i materijal za izvedbu stavke. Obračun po m3 iskopanog profila u sraslom stanju, uključivo i odvoz na deponiju. </t>
  </si>
  <si>
    <t>Izrada  armirano betonskih temelja betonom kvalitete C 25/30 te armaturom 50 kg/m3 u daščanoj oplati za interaktivna STEM igrala prema nacrtima i dispoziciji u grafičkim prilozima projekta:
- temelji za glazbenu ogradu 50x50x50 cm; 3 komada
- prugasto ogledalo 50x50x50 cm; 2 komada
- crtić vrtić 50x50x50 cm; 1 komad
- impulsno njihalo 50x100x30 cm; 2 komada
- živa karta 100x90x20; 1 komad 
- temelji za info stupove 30x30x40 cm; 5 komada
Stavka uključuje kombinirano strojno ručni iskop zemlje, sa deponiranjem pored iskopa. Po završetku radova zemlju je potrebno nabiti i isplanirati uz izvedene ab temelje, a višak materijala odvesti. Zatravniti površinu oko izvedenih temelja.
Stavkom je obuhvaćen sav rad, alat i metrijal za izvedbu stavke. Obračun je po m3.</t>
  </si>
  <si>
    <t>Dobava i montaža čelične klupe, dimenzije 625 x 450 x 450 mm, u potpunosti izrađene od toplo pocinčanog čeličnog lima, dodatno zaštićenog zapečenim prahom. Završna obrada svih čeličnih dijelova su toplo cinčanje te prekrivanje UV-stabilizirajućim zapečenim prahom. Svi elementi izrađeni od lima trebaju biti napravljeni postupkom rezanja vodom te ne sadrže oštre rubove. Klupe se postavljaju na pripremljenu betonsku podlogu na prostoru kružne učionice prema pozicijama u grafičkim prilozima projekta. Boja prema izboru projektanta. Stavka uključuje sav potreban materijal i rad do potpune funkcionalnosti. Obračun je po komadu.</t>
  </si>
  <si>
    <t xml:space="preserve">Ispuna od okruglih čeličnih šipki fi 1-2cm. Visine prosječno 230 cm nepravilno postavljenih varenjem za okvir te bojanih u boju po izboru projektanta.Ispunu izostaviti na mjestu elektroormara spremnika (dim. cca 100x40cm) . </t>
  </si>
  <si>
    <t>kg</t>
  </si>
  <si>
    <t>B.1</t>
  </si>
  <si>
    <t>B.3</t>
  </si>
  <si>
    <t>B.4</t>
  </si>
  <si>
    <t>B.5</t>
  </si>
  <si>
    <t>B.6</t>
  </si>
  <si>
    <t>B.7</t>
  </si>
  <si>
    <t>B.8</t>
  </si>
  <si>
    <t>B.9</t>
  </si>
  <si>
    <t>B.10</t>
  </si>
  <si>
    <t>B.11</t>
  </si>
  <si>
    <t xml:space="preserve">Nabava, doprema i ugradnja, polaganje geotekstila tip 300 g/m2. Rad obuhvaća pripremu temeljnog tla, polaganje geotekstila s preklapanjem i šivanjem. Preklapanje treba izvesti u smjeru nasipanja materijala. Geotekstil se polaže na površinu ispod
- platoa s deckingom
- kružne učionice
- pristupnih staza 
sve prema grafičkim prilozima.
Stavkom je obuhvaćen sav potreban rad, alat i materijal za izvedbu stavke.
Obračun po m2 ugrađenog geotekstila. </t>
  </si>
  <si>
    <t>Strojni ili ručni iskop sloja zemlje debljine 20 cm na površini 
- platoa s deckingom 
- kružne učionice 
- pristupnih staza
prema grafičkom prilogu projekta s privremenim skladištenjem na gradilišnoj deponiji. Po završetku radova se iskopani humus razastire na području dvorišta.  U jediničnu cijenu uključen sav rad i pomoćni materijal, kao i utovar, sav gradilišni transport i istovar materijala na gradilištu, te ugradnja materijala po završetku radova na području dvorišta. Obračun po m3 materijala u sraslom stanju.</t>
  </si>
  <si>
    <r>
      <t>Nabava, doprema,ugradnja i zbijanje pijeska u sloju</t>
    </r>
    <r>
      <rPr>
        <sz val="10"/>
        <rFont val="Calibri"/>
        <family val="2"/>
        <charset val="238"/>
      </rPr>
      <t xml:space="preserve"> 5-10 cm</t>
    </r>
    <r>
      <rPr>
        <sz val="10"/>
        <color rgb="FFFF0000"/>
        <rFont val="Calibri"/>
        <family val="2"/>
      </rPr>
      <t xml:space="preserve"> </t>
    </r>
    <r>
      <rPr>
        <sz val="10"/>
        <color rgb="FF000000"/>
        <rFont val="Calibri"/>
        <family val="2"/>
        <charset val="238"/>
      </rPr>
      <t>zbijenog pijeska na površini kružne učionice i pristupnih staza. Stavkom je obuhvaćen sav potreban rad, alat i materijal za izvedbu stavke. Obračun po m3 ugrađenog zbijenog pijeska.</t>
    </r>
  </si>
  <si>
    <t>Nabava, doprema i razastiranje šljunka (oblutaka) 0-16 mm na površinu kružne učionice i pristupnih staza visine sloja 10-20 cm prema grafičkom prilogu. U jediničnu cijenu uključena nabava, doprema, ugradnja i planiranje. Stavkom je obuhvaćen sav potreban rad, alat i materijal za izvedbu stavke. Obračun po m3 ugrađenog šljunka.</t>
  </si>
  <si>
    <t>A.2</t>
  </si>
  <si>
    <t>PRIPREMNI RADOVI ZA MONTAŽU STEM IGRALA</t>
  </si>
  <si>
    <t>Izrada, transport i montaža konstrukcije čelične nadstrešnice prema izvedbenoj dokumentaciji, tehničkom opisu i specifikaciji materijala. U cijenu ove stavke uključeno: dobava i doprema čelika (vrućevaljanih profila, bešavnih okruglih cijevi, limova, vruće dogotovljenih kvadratnih i pravokutnih šupljih profila, vijaka klase čvrstoće 5.6, 8.8 i 10.9, i dr.), izrada radioničke dokumentacije te izrada čelične konstrukcije stupova, dobava elektroda, zavarivanje. 
U cijenu je uračunat rad i sav potreban materijal s utovarom, istovarom, prijevozom i prijenosom materijala i konstrukcije, kao i potrebna mehanizacija. Potrebno je sve elemente čelične nadstrešnice vruće cinčati.
Završna obrada čeličnih profila - Premazivanje antracit bojom. Obračunava se po kg čelika, stvarno ugrađenog u konstrukciju, provjerene kvalitete, dimenzija te položaja točno prema projektu. Antikorozivna zaštita nosive čelične konstrukcije. Kompletnu se čeličnu konstrukciju očisti (pjeskarenje, kemijska sredstva, četke). Na očišćenu konstrukciju nanosi se AKZ premaz prema normi. Pri montaži, prihvatna užad mora biti od nemetala (gurtne), koji ne oštećuje slojeve AKZ na konstrukciji. Po završenoj montaži konstrukcije, popraviti oštećene dijelove premaza. Plohe čelične konstrukcije koje kontaktiraju s betonom, ne premazuju se. U cijenu je uračunat rad i sav potreban materijal s utovarom, istovarom, prijevozom i prijenosom materijala i konstrukcije, kao i potrebna mehanizacija. Obračunava se po kg čelika, stvarno ugrađenog u konstrukciju. Čelične pločice, spojne pločice, te svi vijčani elementi su 3% kompletne težine konstrukcije. 
Poprečni presjeci
130X130X4 mm (min 235 MPa) - d=2 576 cm - 410 kg 
80X80X4 mm (min 235 MPa) - d=1 776 cm - 170 kg
80x80x3 mm (min 235 MPa) - d=3 339 cm - 245 kg
120x3 mm (min 235 MPa) - d=1 524 cm - 135 kg
Spojevi - 3% - ≈ 30 kg</t>
  </si>
  <si>
    <t>G</t>
  </si>
  <si>
    <t>IZNOS BEZ PDV-a</t>
  </si>
  <si>
    <t>IZNOS S PDV-om</t>
  </si>
  <si>
    <t>G.1</t>
  </si>
  <si>
    <t>G.2</t>
  </si>
  <si>
    <t>G.3</t>
  </si>
  <si>
    <t>G.4</t>
  </si>
  <si>
    <t>G.5</t>
  </si>
  <si>
    <t>MONTAŽA I UGRADNJA OPREME</t>
  </si>
  <si>
    <t>VRSTA PROJEKTA: IZVEDBENI ELEKTROTEHNIČKI PROJEKT</t>
  </si>
  <si>
    <t>ZAJEDNIČKA OZNAKA PROJEKTA: 55/2022</t>
  </si>
  <si>
    <t>BROJ MAPE: MAPA 2</t>
  </si>
  <si>
    <t>TROŠKOVNIK ELEKTROTEHNIČKIH RADOVA</t>
  </si>
  <si>
    <t>E.</t>
  </si>
  <si>
    <t>ELEKTROTEHNIČKE INSTALACIJE</t>
  </si>
  <si>
    <t>R.br.</t>
  </si>
  <si>
    <t>Opis stavke</t>
  </si>
  <si>
    <t>J.m.</t>
  </si>
  <si>
    <t>Kol.</t>
  </si>
  <si>
    <t>Jed.cijena</t>
  </si>
  <si>
    <t>Uk.cijena</t>
  </si>
  <si>
    <t>E.1.</t>
  </si>
  <si>
    <t>1.1.</t>
  </si>
  <si>
    <t>Ručni iskop probnih šliceva</t>
  </si>
  <si>
    <t xml:space="preserve">Ručni iskop probnih šliceva (2 kom) utvrđivanja stvarnog položaja postojećih podzemnih instalacija uz nadzor vlasnika istih te eventualna zaštita istih.  Obračun po komadu probnog iskopa na mjestima koja odredi nadzorni inženjer. </t>
  </si>
  <si>
    <t>­ obračun po kompletu</t>
  </si>
  <si>
    <t>kpl</t>
  </si>
  <si>
    <t>1.2.</t>
  </si>
  <si>
    <t>Usluga iskolčenja trase kabela</t>
  </si>
  <si>
    <t>Usluga iskolčenja trase kabela prije početka radova, izrada elaborata iskolčenja, sve od strane ovlaštenog geodete.</t>
  </si>
  <si>
    <t>E.2.</t>
  </si>
  <si>
    <t xml:space="preserve">ELEKTROTEHNIČKA INSTALACIJA </t>
  </si>
  <si>
    <t>E.2.1.</t>
  </si>
  <si>
    <t>RADOVI NA POSTOJEĆOJ RAZDJELNICI</t>
  </si>
  <si>
    <t>2.1.1.</t>
  </si>
  <si>
    <t>Jednopolni osigurač, C10 A</t>
  </si>
  <si>
    <t>Isporuka, montaža i spajanje: Jednopolni minijaturni prekidač 10A, C karakteristike, 10 kA</t>
  </si>
  <si>
    <t>­ obračun po komadu</t>
  </si>
  <si>
    <t>2.1.2.</t>
  </si>
  <si>
    <t>Sklopka za upravljanje rasvjetom</t>
  </si>
  <si>
    <t>Isporuka, montaža na vrata i spajanje sklopke za upravljanje rasvjetom s režimom rada isključeno-uključeno, 10A, /1-0/ jednopolna s priborom za montažu na DIN šinu</t>
  </si>
  <si>
    <t>2.1.3.</t>
  </si>
  <si>
    <t>Produžetak postojeće DIN šine</t>
  </si>
  <si>
    <t>Isporuka montaža i spajanje novog komada bakrenih golih sabirnica, nosača bakrenih sabirnica i bočnog pokrova u postojećoj razdjelnici, kako bi se mogli montirati novi automatski osigurači (3 komada) . Stavka uključuje  i spajanje ostalog sitnog spojnog i montažnog materijala i pribora kao što su vijci, matice, pregrade, nosači, odvojnici sabirnica i sl.</t>
  </si>
  <si>
    <t>2.1.4.</t>
  </si>
  <si>
    <t>Sklopnik</t>
  </si>
  <si>
    <t>Isporuka i montaža sklopnika za upravljanje rasvjetom  s upravljačkim naponom od 230 V, 50 Hz, 16A  jednopolni sljedećih karakteristika: 16A u AC3 grupi, ugradnja na Din šinu</t>
  </si>
  <si>
    <t>E.2.2.</t>
  </si>
  <si>
    <t>OPĆA I AMBIJENTALNA RASVJETA</t>
  </si>
  <si>
    <t>2.2.1.</t>
  </si>
  <si>
    <t>LED TRAKA 7,2W/m</t>
  </si>
  <si>
    <t>Dobava, montaža i spajanje na tribine ispod sjedišta LED trake Lineled Flex LR 0410 240 lm/m 7,2W/m 930 5m IP65 ili jednakovrijedna</t>
  </si>
  <si>
    <t>2.2.2.</t>
  </si>
  <si>
    <t>Set za montažu</t>
  </si>
  <si>
    <t>Dobava, montaža i spajanje:Lineled flex 0410S mounting clip set (10pcs) ili jednakovrijedna</t>
  </si>
  <si>
    <t>2.2.3.</t>
  </si>
  <si>
    <t>Komplet završnih kapica</t>
  </si>
  <si>
    <t>Dobava, montaža i spajanje:Lineled flex 0410S end cap set (5 pcs)ili jednakovrijedna</t>
  </si>
  <si>
    <t>2.2.4.</t>
  </si>
  <si>
    <t>Filer za montažu</t>
  </si>
  <si>
    <t>Dobava, montaža i spajanje:LED Flex gum filler 10ml</t>
  </si>
  <si>
    <t>2.2.5.</t>
  </si>
  <si>
    <t>Driver</t>
  </si>
  <si>
    <t>Dobava, montaža i spajanje:Driver LCA 100W 24V DALI one4all</t>
  </si>
  <si>
    <t>2.2.6.</t>
  </si>
  <si>
    <t>REFLEKTORSKA SVJETILJKA</t>
  </si>
  <si>
    <t>Dobava, montaža i spajanje:PUK RING MEDIUM 16W ili jednakovrijedna</t>
  </si>
  <si>
    <t>2.2.7.</t>
  </si>
  <si>
    <t>REFLEKTORSKI STUP</t>
  </si>
  <si>
    <t>Dobava, montaža i spajanje čeličnog stupa visine 4 m i izrada pripadajućeg  temelja, s montažom i spajanjem razdjelnika u rasvjetni stup, sa sidrenim vijcima i šablonom za betoniranje, PUK RING  POLE MEDIUM LED ili jednakovrijedan</t>
  </si>
  <si>
    <t>2.2.8.</t>
  </si>
  <si>
    <t>Visilica D28</t>
  </si>
  <si>
    <t>Dobava, montaža i spajanje Visilica OH! D280 IP65 ili jednakovrijedan</t>
  </si>
  <si>
    <t>2.2.9.</t>
  </si>
  <si>
    <t>Visilica D38</t>
  </si>
  <si>
    <t>Dobava, montaža i spajanje Visilica OH! D380 IP66 ili jednakovrijedan</t>
  </si>
  <si>
    <t>2.2.10.</t>
  </si>
  <si>
    <t>Visilica D55</t>
  </si>
  <si>
    <t>Dobava, montaža i spajanje Visilica OH! D380 IP67 ili jednakovrijedan</t>
  </si>
  <si>
    <t>E.2.3.</t>
  </si>
  <si>
    <t>ELEKTROINSTALATERSKI RADOVI I OPREMA</t>
  </si>
  <si>
    <t>2.3.1.</t>
  </si>
  <si>
    <t>Dobava, isporuka, polaganje i uvlačenje u cijevi  sljedećih kabela:
(obračun po m1)</t>
  </si>
  <si>
    <t>NYY-J 3x2,5 mm2</t>
  </si>
  <si>
    <t>m</t>
  </si>
  <si>
    <t>NYY-J 3x1,5 mm2</t>
  </si>
  <si>
    <t>2.3.2.</t>
  </si>
  <si>
    <t>Dobava, isporuka, polaganje i uvlačenje mrežnog kabela S/FTP Cat.6 za podzemno polaganje</t>
  </si>
  <si>
    <t>2.3.4.</t>
  </si>
  <si>
    <t>Dobava, isporuka, polaganje i uvlačenje napajačkog kabela H05VV-F 3G1,5mm</t>
  </si>
  <si>
    <t>2.3.5.</t>
  </si>
  <si>
    <t>Dobava, isporuka i polaganje instalacijske PEHD cijevi za podzemno polaganje u unaprijed pripremljeni zemljani rov</t>
  </si>
  <si>
    <t>2.3.6.</t>
  </si>
  <si>
    <t>Ispitivanje instalacija nakon polaganja</t>
  </si>
  <si>
    <t>REKAPITULACIJA ELEKTROTEHNIČKIH RADOVA</t>
  </si>
  <si>
    <t>ELEKTROTEHNIČKA INSTALACIJA RASVJETE</t>
  </si>
  <si>
    <t>UKUPNO BEZ PDV-A</t>
  </si>
  <si>
    <t>PDV</t>
  </si>
  <si>
    <t>UKUPNO S PDV-OM</t>
  </si>
  <si>
    <t>Nabava, doprema i ugradnja betonskih rubnjaka 5/15/50 rubnjaka prema grafičkom prilogu za kružnu učionicu.Stavkom je obuhvaćen sav potreban rad, alat i materijal za izvedbu stavke. Obračun po m'.</t>
  </si>
  <si>
    <t>Izrada posteljice ispod AB temelja samaca tucanikom granulacije 0/32. Debljina sloja uvaljanog i nabijenog kamenog materijala od 10 cm</t>
  </si>
  <si>
    <t>Dobava i isporuka WPC Premium dasaka (boja po izboru) s uključenim spojnicama, podkonstrukcijom i nivelirajućim stopama. Konstrukciju izvesti od čeličnih  profila i bojani po izboru. Izrada i ugradnja čelične konstrukcije stepeništa. Konstrukcija je izvedena od profila 40x40 mm Sve je bojano. Stavka obuhvaća sav rad, alat i materijal potreban za izvedbu stavke. Obračun u m2.</t>
  </si>
  <si>
    <t>Izrada, dobava i ugradnja ormara čelične konstrukcije kvadratnog presjeka 30x30 mm, stražnje strane čelični lim debljine 3 mm  te kliznim vratima  dimenzije dubina 1,25-0 m x širina 4,00 m x 1,66 m, s ručkama 50x1 cm prema grafičkom prilogu. Obračun prema komadu. Boja antracit siva prema izboru projektanta. Stavka obuhvaća sav rad, alat i materijal potreban za izvedbu stavke. Obračun prema komadu ormara.</t>
  </si>
  <si>
    <t>D.1</t>
  </si>
  <si>
    <t>Izrada, dobava i ugradnja opločenja od betonskih ploča dim.120x40 cm, debljine 8 cm u podlogu od pijeska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</si>
</sst>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41A];[Red]\-#,##0.00\ [$€-41A]"/>
    <numFmt numFmtId="165" formatCode="#,##0.00\ [$€-803]"/>
    <numFmt numFmtId="166" formatCode="_-* #,##0.00\ _k_n_-;\-* #,##0.00\ _k_n_-;_-* &quot;-&quot;??\ _k_n_-;_-@_-"/>
    <numFmt numFmtId="167" formatCode="_-* #,##0.00\ [$€-1]_-;\-* #,##0.00\ [$€-1]_-;_-* &quot;-&quot;??\ [$€-1]_-;_-@_-"/>
  </numFmts>
  <fonts count="34">
    <font>
      <sz val="11"/>
      <color rgb="FF000000"/>
      <name val="Calibri"/>
      <family val="2"/>
      <charset val="238"/>
    </font>
    <font>
      <sz val="11"/>
      <color theme="1"/>
      <name val="Calibri"/>
      <family val="2"/>
      <charset val="238"/>
      <scheme val="minor"/>
    </font>
    <font>
      <b/>
      <sz val="12"/>
      <color rgb="FF000000"/>
      <name val="Calibri"/>
      <family val="2"/>
      <charset val="238"/>
    </font>
    <font>
      <b/>
      <sz val="11"/>
      <color rgb="FF000000"/>
      <name val="Calibri"/>
      <family val="2"/>
      <charset val="238"/>
    </font>
    <font>
      <b/>
      <sz val="11"/>
      <name val="Calibri"/>
      <family val="2"/>
      <charset val="238"/>
    </font>
    <font>
      <sz val="10"/>
      <color rgb="FF000000"/>
      <name val="Calibri"/>
      <family val="2"/>
      <charset val="238"/>
    </font>
    <font>
      <sz val="11"/>
      <name val="Calibri"/>
      <family val="2"/>
      <charset val="238"/>
    </font>
    <font>
      <sz val="10"/>
      <name val="Calibri"/>
      <family val="2"/>
      <charset val="238"/>
    </font>
    <font>
      <sz val="10"/>
      <color rgb="FF00B050"/>
      <name val="Calibri"/>
      <family val="2"/>
      <charset val="238"/>
    </font>
    <font>
      <b/>
      <sz val="12"/>
      <name val="Calibri"/>
      <family val="2"/>
      <charset val="238"/>
    </font>
    <font>
      <sz val="11"/>
      <color rgb="FFFF0000"/>
      <name val="Calibri"/>
      <family val="2"/>
      <charset val="238"/>
    </font>
    <font>
      <sz val="10"/>
      <color rgb="FFFF0000"/>
      <name val="Calibri"/>
      <family val="2"/>
      <charset val="238"/>
    </font>
    <font>
      <sz val="10"/>
      <color rgb="FFFF0000"/>
      <name val="Calibri"/>
      <family val="2"/>
    </font>
    <font>
      <sz val="10"/>
      <color theme="1"/>
      <name val="Calibri"/>
      <family val="2"/>
      <charset val="238"/>
      <scheme val="minor"/>
    </font>
    <font>
      <sz val="11"/>
      <name val="Calibri"/>
      <family val="2"/>
      <charset val="238"/>
      <scheme val="minor"/>
    </font>
    <font>
      <sz val="10"/>
      <name val="Calibri"/>
      <family val="2"/>
      <charset val="238"/>
      <scheme val="minor"/>
    </font>
    <font>
      <b/>
      <sz val="11"/>
      <color rgb="FF000000"/>
      <name val="Arial"/>
      <family val="2"/>
      <charset val="238"/>
    </font>
    <font>
      <sz val="7"/>
      <color rgb="FF000000"/>
      <name val="Inder"/>
      <family val="2"/>
      <charset val="238"/>
    </font>
    <font>
      <b/>
      <sz val="14"/>
      <color rgb="FF000000"/>
      <name val="Arial"/>
      <family val="2"/>
      <charset val="238"/>
    </font>
    <font>
      <sz val="12"/>
      <color theme="1"/>
      <name val="Calibri"/>
      <family val="2"/>
      <scheme val="minor"/>
    </font>
    <font>
      <b/>
      <sz val="14"/>
      <name val="Arial"/>
      <family val="2"/>
    </font>
    <font>
      <b/>
      <sz val="14"/>
      <color theme="1"/>
      <name val="Arial"/>
      <family val="2"/>
    </font>
    <font>
      <sz val="10"/>
      <color theme="1"/>
      <name val="Arial"/>
      <family val="2"/>
    </font>
    <font>
      <sz val="12"/>
      <name val="Arial"/>
      <family val="2"/>
      <charset val="238"/>
    </font>
    <font>
      <b/>
      <sz val="10"/>
      <name val="Arial"/>
      <family val="2"/>
    </font>
    <font>
      <b/>
      <sz val="10"/>
      <name val="Arial"/>
      <family val="2"/>
      <charset val="238"/>
    </font>
    <font>
      <b/>
      <sz val="10"/>
      <color rgb="FFFF0000"/>
      <name val="Arial"/>
      <family val="2"/>
      <charset val="238"/>
    </font>
    <font>
      <b/>
      <sz val="11"/>
      <color rgb="FFFF0000"/>
      <name val="Arial"/>
      <family val="2"/>
      <charset val="238"/>
    </font>
    <font>
      <sz val="10"/>
      <name val="Arial"/>
      <family val="2"/>
    </font>
    <font>
      <b/>
      <sz val="10"/>
      <color theme="1"/>
      <name val="Arial"/>
      <family val="2"/>
    </font>
    <font>
      <sz val="10"/>
      <name val="ElegaGarmnd BT"/>
      <family val="1"/>
    </font>
    <font>
      <b/>
      <sz val="11"/>
      <name val="Arial"/>
      <family val="2"/>
    </font>
    <font>
      <sz val="10"/>
      <name val="Arial"/>
      <family val="2"/>
      <charset val="238"/>
    </font>
    <font>
      <sz val="11"/>
      <color rgb="FF9C6500"/>
      <name val="Calibri"/>
      <family val="2"/>
      <charset val="238"/>
      <scheme val="minor"/>
    </font>
  </fonts>
  <fills count="5">
    <fill>
      <patternFill patternType="none"/>
    </fill>
    <fill>
      <patternFill patternType="gray125"/>
    </fill>
    <fill>
      <patternFill patternType="solid">
        <fgColor rgb="FFFFEB9C"/>
      </patternFill>
    </fill>
    <fill>
      <patternFill patternType="solid">
        <fgColor theme="0" tint="-4.9989318521683403E-2"/>
        <bgColor indexed="64"/>
      </patternFill>
    </fill>
    <fill>
      <patternFill patternType="solid">
        <fgColor theme="0"/>
        <bgColor indexed="64"/>
      </patternFill>
    </fill>
  </fills>
  <borders count="15">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8">
    <xf numFmtId="0" fontId="0" fillId="0" borderId="0"/>
    <xf numFmtId="0" fontId="1" fillId="0" borderId="0"/>
    <xf numFmtId="0" fontId="19" fillId="0" borderId="0"/>
    <xf numFmtId="4" fontId="23" fillId="0" borderId="0"/>
    <xf numFmtId="166" fontId="23" fillId="0" borderId="0" applyFont="0" applyFill="0" applyBorder="0" applyAlignment="0" applyProtection="0"/>
    <xf numFmtId="0" fontId="30" fillId="0" borderId="0"/>
    <xf numFmtId="0" fontId="19" fillId="0" borderId="0"/>
    <xf numFmtId="0" fontId="33" fillId="2" borderId="0" applyNumberFormat="0" applyBorder="0" applyAlignment="0" applyProtection="0"/>
  </cellStyleXfs>
  <cellXfs count="144">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xf>
    <xf numFmtId="2" fontId="0" fillId="0" borderId="0" xfId="0" applyNumberFormat="1" applyAlignment="1">
      <alignment horizontal="center"/>
    </xf>
    <xf numFmtId="2" fontId="0" fillId="0" borderId="0" xfId="0" applyNumberFormat="1"/>
    <xf numFmtId="0" fontId="2" fillId="0" borderId="0" xfId="0" applyFont="1" applyAlignment="1">
      <alignment vertical="top" wrapText="1"/>
    </xf>
    <xf numFmtId="0" fontId="3" fillId="0" borderId="0" xfId="0" applyFont="1" applyAlignment="1">
      <alignment vertical="top" wrapText="1"/>
    </xf>
    <xf numFmtId="0" fontId="2" fillId="0" borderId="0" xfId="0" applyFont="1" applyAlignment="1">
      <alignment horizontal="left" vertical="top" wrapText="1"/>
    </xf>
    <xf numFmtId="0" fontId="3" fillId="0" borderId="0" xfId="0" applyFont="1" applyAlignment="1">
      <alignment vertical="top"/>
    </xf>
    <xf numFmtId="0" fontId="4" fillId="0" borderId="0" xfId="0" applyFont="1" applyAlignment="1">
      <alignment vertical="top" wrapText="1"/>
    </xf>
    <xf numFmtId="0" fontId="3" fillId="0" borderId="1" xfId="0" applyFont="1" applyBorder="1" applyAlignment="1">
      <alignment vertical="top" wrapText="1"/>
    </xf>
    <xf numFmtId="0" fontId="0" fillId="0" borderId="2" xfId="0" applyBorder="1" applyAlignment="1">
      <alignment vertical="top"/>
    </xf>
    <xf numFmtId="0" fontId="5" fillId="0" borderId="2" xfId="0" applyFont="1" applyBorder="1" applyAlignment="1">
      <alignment vertical="top" wrapText="1"/>
    </xf>
    <xf numFmtId="0" fontId="6" fillId="0" borderId="2" xfId="0" applyFont="1" applyBorder="1" applyAlignment="1">
      <alignment horizontal="center"/>
    </xf>
    <xf numFmtId="0" fontId="0" fillId="0" borderId="2" xfId="0" applyBorder="1" applyAlignment="1">
      <alignment horizontal="center"/>
    </xf>
    <xf numFmtId="0" fontId="0" fillId="0" borderId="2" xfId="0" applyBorder="1" applyAlignment="1">
      <alignment vertical="top" wrapText="1"/>
    </xf>
    <xf numFmtId="0" fontId="2" fillId="0" borderId="2" xfId="0" applyFont="1" applyBorder="1" applyAlignment="1">
      <alignment vertical="top" wrapText="1"/>
    </xf>
    <xf numFmtId="0" fontId="3" fillId="0" borderId="2" xfId="0" applyFont="1" applyBorder="1" applyAlignment="1">
      <alignment vertical="top"/>
    </xf>
    <xf numFmtId="0" fontId="6" fillId="0" borderId="2" xfId="0" applyFont="1" applyBorder="1" applyAlignment="1">
      <alignment vertical="top"/>
    </xf>
    <xf numFmtId="0" fontId="7" fillId="0" borderId="2" xfId="0" applyFont="1" applyBorder="1" applyAlignment="1">
      <alignment vertical="top" wrapText="1"/>
    </xf>
    <xf numFmtId="2" fontId="6" fillId="0" borderId="2" xfId="0" applyNumberFormat="1" applyFont="1" applyBorder="1" applyAlignment="1">
      <alignment horizontal="center"/>
    </xf>
    <xf numFmtId="2" fontId="4" fillId="0" borderId="2" xfId="0" applyNumberFormat="1" applyFont="1" applyBorder="1" applyAlignment="1">
      <alignment horizontal="center"/>
    </xf>
    <xf numFmtId="0" fontId="3" fillId="0" borderId="2" xfId="0" applyFont="1" applyBorder="1" applyAlignment="1">
      <alignment vertical="top" wrapText="1"/>
    </xf>
    <xf numFmtId="2" fontId="0" fillId="0" borderId="2" xfId="0" applyNumberFormat="1" applyBorder="1" applyAlignment="1">
      <alignment horizontal="center"/>
    </xf>
    <xf numFmtId="2" fontId="3" fillId="0" borderId="2" xfId="0" applyNumberFormat="1" applyFont="1" applyBorder="1" applyAlignment="1">
      <alignment horizontal="center"/>
    </xf>
    <xf numFmtId="0" fontId="3" fillId="0" borderId="2" xfId="0" applyFont="1" applyBorder="1" applyAlignment="1">
      <alignment horizontal="center"/>
    </xf>
    <xf numFmtId="0" fontId="0" fillId="0" borderId="0" xfId="0" applyAlignment="1">
      <alignment horizontal="center" vertical="top" wrapText="1"/>
    </xf>
    <xf numFmtId="0" fontId="6" fillId="0" borderId="0" xfId="0" applyFont="1"/>
    <xf numFmtId="0" fontId="8" fillId="0" borderId="2" xfId="0" applyFont="1" applyBorder="1" applyAlignment="1">
      <alignment vertical="top" wrapText="1"/>
    </xf>
    <xf numFmtId="0" fontId="9" fillId="0" borderId="2" xfId="0" applyFont="1" applyBorder="1" applyAlignment="1">
      <alignment vertical="top" wrapText="1"/>
    </xf>
    <xf numFmtId="0" fontId="10" fillId="0" borderId="2" xfId="0" applyFont="1" applyBorder="1" applyAlignment="1">
      <alignment horizontal="center"/>
    </xf>
    <xf numFmtId="2" fontId="10" fillId="0" borderId="2" xfId="0" applyNumberFormat="1" applyFont="1" applyBorder="1" applyAlignment="1">
      <alignment horizontal="center"/>
    </xf>
    <xf numFmtId="0" fontId="7" fillId="0" borderId="2" xfId="0" applyFont="1" applyBorder="1" applyAlignment="1">
      <alignment horizontal="center"/>
    </xf>
    <xf numFmtId="164" fontId="0" fillId="0" borderId="0" xfId="0" applyNumberFormat="1"/>
    <xf numFmtId="0" fontId="11" fillId="0" borderId="0" xfId="0" applyFont="1" applyAlignment="1">
      <alignment horizontal="center" vertical="center" wrapText="1"/>
    </xf>
    <xf numFmtId="0" fontId="11" fillId="0" borderId="0" xfId="0" applyFont="1" applyAlignment="1">
      <alignment wrapText="1"/>
    </xf>
    <xf numFmtId="164" fontId="4" fillId="0" borderId="2" xfId="0" applyNumberFormat="1" applyFont="1" applyBorder="1" applyAlignment="1">
      <alignment horizontal="center" wrapText="1"/>
    </xf>
    <xf numFmtId="0" fontId="11" fillId="0" borderId="0" xfId="0" applyFont="1"/>
    <xf numFmtId="2" fontId="7" fillId="0" borderId="2" xfId="0" applyNumberFormat="1" applyFont="1" applyBorder="1" applyAlignment="1">
      <alignment horizontal="center"/>
    </xf>
    <xf numFmtId="2" fontId="6" fillId="0" borderId="2" xfId="0" applyNumberFormat="1" applyFont="1" applyBorder="1" applyAlignment="1">
      <alignment horizontal="center" wrapText="1"/>
    </xf>
    <xf numFmtId="2" fontId="4" fillId="0" borderId="2" xfId="0" applyNumberFormat="1" applyFont="1" applyBorder="1" applyAlignment="1">
      <alignment horizontal="center" wrapText="1"/>
    </xf>
    <xf numFmtId="0" fontId="7" fillId="0" borderId="2" xfId="0" applyFont="1" applyBorder="1" applyAlignment="1">
      <alignment horizontal="left" vertical="top" wrapText="1"/>
    </xf>
    <xf numFmtId="0" fontId="6" fillId="0" borderId="2" xfId="0" applyFont="1" applyBorder="1" applyAlignment="1">
      <alignment horizontal="center" vertical="center"/>
    </xf>
    <xf numFmtId="2" fontId="6" fillId="0" borderId="2" xfId="0" applyNumberFormat="1" applyFont="1" applyBorder="1" applyAlignment="1">
      <alignment horizontal="center" vertical="center"/>
    </xf>
    <xf numFmtId="2" fontId="4" fillId="0" borderId="2" xfId="0" applyNumberFormat="1" applyFont="1" applyBorder="1" applyAlignment="1">
      <alignment horizontal="center" vertical="center"/>
    </xf>
    <xf numFmtId="2" fontId="14" fillId="0" borderId="2" xfId="0" applyNumberFormat="1" applyFont="1" applyBorder="1" applyAlignment="1">
      <alignment horizontal="center"/>
    </xf>
    <xf numFmtId="0" fontId="13" fillId="0" borderId="2" xfId="0" applyFont="1" applyBorder="1" applyAlignment="1">
      <alignment vertical="top" wrapText="1"/>
    </xf>
    <xf numFmtId="0" fontId="14" fillId="0" borderId="2" xfId="0" applyFont="1" applyBorder="1" applyAlignment="1">
      <alignment horizontal="center"/>
    </xf>
    <xf numFmtId="0" fontId="15" fillId="0" borderId="2" xfId="0" applyFont="1" applyBorder="1" applyAlignment="1">
      <alignment vertical="top" wrapText="1"/>
    </xf>
    <xf numFmtId="2" fontId="0" fillId="0" borderId="2" xfId="0" applyNumberFormat="1" applyBorder="1"/>
    <xf numFmtId="0" fontId="0" fillId="0" borderId="2" xfId="0" applyBorder="1"/>
    <xf numFmtId="0" fontId="15" fillId="0" borderId="0" xfId="0" applyFont="1" applyAlignment="1">
      <alignment vertical="top" wrapText="1"/>
    </xf>
    <xf numFmtId="2" fontId="3" fillId="0" borderId="0" xfId="0" applyNumberFormat="1" applyFont="1" applyAlignment="1">
      <alignment horizontal="center"/>
    </xf>
    <xf numFmtId="164" fontId="3" fillId="0" borderId="0" xfId="0" applyNumberFormat="1" applyFont="1" applyAlignment="1">
      <alignment horizontal="center" wrapText="1"/>
    </xf>
    <xf numFmtId="0" fontId="0" fillId="0" borderId="3" xfId="0" applyBorder="1" applyAlignment="1">
      <alignment horizontal="center"/>
    </xf>
    <xf numFmtId="2" fontId="0" fillId="0" borderId="3" xfId="0" applyNumberFormat="1" applyBorder="1" applyAlignment="1">
      <alignment horizontal="center"/>
    </xf>
    <xf numFmtId="2" fontId="0" fillId="0" borderId="3" xfId="0" applyNumberFormat="1" applyBorder="1"/>
    <xf numFmtId="0" fontId="0" fillId="0" borderId="3" xfId="0" applyBorder="1"/>
    <xf numFmtId="0" fontId="0" fillId="0" borderId="1" xfId="0" applyBorder="1" applyAlignment="1">
      <alignment vertical="top"/>
    </xf>
    <xf numFmtId="165" fontId="0" fillId="0" borderId="0" xfId="0" applyNumberFormat="1"/>
    <xf numFmtId="0" fontId="3" fillId="0" borderId="2" xfId="0" applyFont="1" applyBorder="1" applyAlignment="1">
      <alignment horizontal="center" vertical="center" wrapText="1"/>
    </xf>
    <xf numFmtId="2" fontId="3" fillId="0" borderId="2"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0" fontId="0" fillId="0" borderId="4" xfId="0" applyBorder="1"/>
    <xf numFmtId="0" fontId="16" fillId="0" borderId="5" xfId="0" applyFont="1" applyBorder="1" applyAlignment="1">
      <alignment vertical="top" wrapText="1"/>
    </xf>
    <xf numFmtId="0" fontId="0" fillId="0" borderId="5" xfId="0" applyBorder="1"/>
    <xf numFmtId="0" fontId="17" fillId="0" borderId="5" xfId="0" applyFont="1" applyBorder="1" applyAlignment="1">
      <alignment horizontal="left" vertical="center"/>
    </xf>
    <xf numFmtId="0" fontId="0" fillId="0" borderId="6" xfId="0" applyBorder="1"/>
    <xf numFmtId="0" fontId="0" fillId="0" borderId="7" xfId="0" applyBorder="1"/>
    <xf numFmtId="0" fontId="16" fillId="0" borderId="0" xfId="0" applyFont="1" applyAlignment="1">
      <alignment vertical="top" wrapText="1"/>
    </xf>
    <xf numFmtId="0" fontId="17" fillId="0" borderId="0" xfId="0" applyFont="1" applyAlignment="1">
      <alignment horizontal="left" vertical="center"/>
    </xf>
    <xf numFmtId="0" fontId="0" fillId="0" borderId="8" xfId="0" applyBorder="1"/>
    <xf numFmtId="0" fontId="17" fillId="0" borderId="8" xfId="0" applyFont="1" applyBorder="1" applyAlignment="1">
      <alignment horizontal="left" vertical="center"/>
    </xf>
    <xf numFmtId="0" fontId="0" fillId="0" borderId="9" xfId="0" applyBorder="1"/>
    <xf numFmtId="0" fontId="16" fillId="0" borderId="10" xfId="0" applyFont="1" applyBorder="1" applyAlignment="1">
      <alignment vertical="top" wrapText="1"/>
    </xf>
    <xf numFmtId="0" fontId="0" fillId="0" borderId="10" xfId="0" applyBorder="1"/>
    <xf numFmtId="0" fontId="17" fillId="0" borderId="10" xfId="0" applyFont="1" applyBorder="1" applyAlignment="1">
      <alignment horizontal="left" vertical="center"/>
    </xf>
    <xf numFmtId="0" fontId="0" fillId="0" borderId="11" xfId="0" applyBorder="1"/>
    <xf numFmtId="0" fontId="20" fillId="0" borderId="2" xfId="2" applyFont="1" applyBorder="1" applyAlignment="1">
      <alignment horizontal="center" vertical="top"/>
    </xf>
    <xf numFmtId="0" fontId="22" fillId="0" borderId="0" xfId="2" applyFont="1" applyAlignment="1">
      <alignment vertical="top"/>
    </xf>
    <xf numFmtId="49" fontId="24" fillId="0" borderId="2" xfId="3" applyNumberFormat="1" applyFont="1" applyBorder="1" applyAlignment="1">
      <alignment horizontal="center" vertical="center" wrapText="1"/>
    </xf>
    <xf numFmtId="0" fontId="25" fillId="0" borderId="2" xfId="3" applyNumberFormat="1" applyFont="1" applyBorder="1" applyAlignment="1">
      <alignment horizontal="center" vertical="center" wrapText="1"/>
    </xf>
    <xf numFmtId="2" fontId="25" fillId="0" borderId="2" xfId="3" applyNumberFormat="1" applyFont="1" applyBorder="1" applyAlignment="1">
      <alignment horizontal="center" vertical="center"/>
    </xf>
    <xf numFmtId="2" fontId="25" fillId="0" borderId="2" xfId="3" applyNumberFormat="1" applyFont="1" applyBorder="1" applyAlignment="1" applyProtection="1">
      <alignment horizontal="center" vertical="center"/>
      <protection locked="0"/>
    </xf>
    <xf numFmtId="4" fontId="26" fillId="0" borderId="0" xfId="3" applyFont="1" applyAlignment="1">
      <alignment horizontal="center" vertical="center"/>
    </xf>
    <xf numFmtId="4" fontId="27" fillId="0" borderId="0" xfId="3" applyFont="1" applyAlignment="1">
      <alignment horizontal="center" vertical="center"/>
    </xf>
    <xf numFmtId="0" fontId="28" fillId="0" borderId="2" xfId="2" applyFont="1" applyBorder="1" applyAlignment="1">
      <alignment vertical="top"/>
    </xf>
    <xf numFmtId="0" fontId="22" fillId="0" borderId="2" xfId="2" applyFont="1" applyBorder="1" applyAlignment="1">
      <alignment vertical="top"/>
    </xf>
    <xf numFmtId="4" fontId="22" fillId="0" borderId="2" xfId="2" applyNumberFormat="1" applyFont="1" applyBorder="1" applyAlignment="1">
      <alignment horizontal="right" vertical="top"/>
    </xf>
    <xf numFmtId="2" fontId="22" fillId="0" borderId="2" xfId="2" applyNumberFormat="1" applyFont="1" applyBorder="1" applyAlignment="1">
      <alignment horizontal="right" vertical="top"/>
    </xf>
    <xf numFmtId="0" fontId="24" fillId="3" borderId="2" xfId="2" applyFont="1" applyFill="1" applyBorder="1" applyAlignment="1">
      <alignment vertical="top"/>
    </xf>
    <xf numFmtId="0" fontId="29" fillId="3" borderId="2" xfId="2" applyFont="1" applyFill="1" applyBorder="1" applyAlignment="1">
      <alignment vertical="top"/>
    </xf>
    <xf numFmtId="0" fontId="22" fillId="3" borderId="2" xfId="2" applyFont="1" applyFill="1" applyBorder="1" applyAlignment="1">
      <alignment vertical="top"/>
    </xf>
    <xf numFmtId="4" fontId="22" fillId="3" borderId="2" xfId="2" applyNumberFormat="1" applyFont="1" applyFill="1" applyBorder="1" applyAlignment="1">
      <alignment horizontal="right" vertical="top"/>
    </xf>
    <xf numFmtId="2" fontId="22" fillId="3" borderId="2" xfId="2" applyNumberFormat="1" applyFont="1" applyFill="1" applyBorder="1" applyAlignment="1">
      <alignment horizontal="right" vertical="top"/>
    </xf>
    <xf numFmtId="0" fontId="22" fillId="3" borderId="0" xfId="2" applyFont="1" applyFill="1" applyAlignment="1">
      <alignment vertical="top"/>
    </xf>
    <xf numFmtId="0" fontId="24" fillId="0" borderId="2" xfId="3" applyNumberFormat="1" applyFont="1" applyBorder="1" applyAlignment="1">
      <alignment horizontal="left" vertical="top"/>
    </xf>
    <xf numFmtId="0" fontId="25" fillId="0" borderId="2" xfId="3" applyNumberFormat="1" applyFont="1" applyBorder="1" applyAlignment="1">
      <alignment vertical="top" wrapText="1"/>
    </xf>
    <xf numFmtId="2" fontId="26" fillId="0" borderId="2" xfId="3" applyNumberFormat="1" applyFont="1" applyBorder="1" applyAlignment="1">
      <alignment horizontal="center" vertical="top"/>
    </xf>
    <xf numFmtId="4" fontId="28" fillId="0" borderId="2" xfId="4" applyNumberFormat="1" applyFont="1" applyFill="1" applyBorder="1" applyAlignment="1" applyProtection="1">
      <alignment horizontal="right" vertical="top"/>
    </xf>
    <xf numFmtId="4" fontId="26" fillId="0" borderId="2" xfId="4" applyNumberFormat="1" applyFont="1" applyFill="1" applyBorder="1" applyAlignment="1" applyProtection="1">
      <alignment horizontal="right" vertical="top"/>
      <protection locked="0"/>
    </xf>
    <xf numFmtId="4" fontId="28" fillId="0" borderId="2" xfId="5" applyNumberFormat="1" applyFont="1" applyBorder="1" applyAlignment="1">
      <alignment horizontal="right" vertical="top"/>
    </xf>
    <xf numFmtId="49" fontId="28" fillId="0" borderId="2" xfId="3" applyNumberFormat="1" applyFont="1" applyBorder="1" applyAlignment="1">
      <alignment vertical="top"/>
    </xf>
    <xf numFmtId="0" fontId="28" fillId="0" borderId="2" xfId="3" applyNumberFormat="1" applyFont="1" applyBorder="1" applyAlignment="1">
      <alignment horizontal="justify" vertical="top" wrapText="1"/>
    </xf>
    <xf numFmtId="0" fontId="28" fillId="0" borderId="2" xfId="3" applyNumberFormat="1" applyFont="1" applyBorder="1" applyAlignment="1">
      <alignment vertical="top"/>
    </xf>
    <xf numFmtId="4" fontId="28" fillId="0" borderId="2" xfId="4" applyNumberFormat="1" applyFont="1" applyFill="1" applyBorder="1" applyAlignment="1" applyProtection="1">
      <alignment horizontal="right" vertical="top"/>
      <protection locked="0"/>
    </xf>
    <xf numFmtId="0" fontId="28" fillId="0" borderId="2" xfId="3" applyNumberFormat="1" applyFont="1" applyBorder="1" applyAlignment="1">
      <alignment vertical="top" wrapText="1"/>
    </xf>
    <xf numFmtId="2" fontId="28" fillId="0" borderId="2" xfId="3" applyNumberFormat="1" applyFont="1" applyBorder="1" applyAlignment="1">
      <alignment horizontal="center" vertical="top" wrapText="1"/>
    </xf>
    <xf numFmtId="4" fontId="28" fillId="0" borderId="2" xfId="4" applyNumberFormat="1" applyFont="1" applyFill="1" applyBorder="1" applyAlignment="1" applyProtection="1">
      <alignment horizontal="right" vertical="top" wrapText="1"/>
      <protection locked="0"/>
    </xf>
    <xf numFmtId="2" fontId="22" fillId="0" borderId="2" xfId="0" applyNumberFormat="1" applyFont="1" applyBorder="1" applyAlignment="1">
      <alignment vertical="top"/>
    </xf>
    <xf numFmtId="0" fontId="22" fillId="0" borderId="2" xfId="2" applyFont="1" applyBorder="1" applyAlignment="1">
      <alignment vertical="top" wrapText="1"/>
    </xf>
    <xf numFmtId="2" fontId="22" fillId="3" borderId="2" xfId="0" applyNumberFormat="1" applyFont="1" applyFill="1" applyBorder="1" applyAlignment="1">
      <alignment vertical="top"/>
    </xf>
    <xf numFmtId="4" fontId="25" fillId="3" borderId="2" xfId="3" applyFont="1" applyFill="1" applyBorder="1" applyAlignment="1">
      <alignment horizontal="right" vertical="top" wrapText="1"/>
    </xf>
    <xf numFmtId="0" fontId="29" fillId="3" borderId="2" xfId="2" applyFont="1" applyFill="1" applyBorder="1" applyAlignment="1">
      <alignment vertical="top" wrapText="1"/>
    </xf>
    <xf numFmtId="4" fontId="28" fillId="3" borderId="2" xfId="3" applyFont="1" applyFill="1" applyBorder="1" applyAlignment="1">
      <alignment horizontal="right" vertical="top" wrapText="1"/>
    </xf>
    <xf numFmtId="0" fontId="24" fillId="0" borderId="2" xfId="2" applyFont="1" applyBorder="1" applyAlignment="1">
      <alignment vertical="top"/>
    </xf>
    <xf numFmtId="0" fontId="24" fillId="0" borderId="2" xfId="6" applyFont="1" applyBorder="1" applyAlignment="1">
      <alignment vertical="top"/>
    </xf>
    <xf numFmtId="0" fontId="24" fillId="0" borderId="2" xfId="3" applyNumberFormat="1" applyFont="1" applyBorder="1" applyAlignment="1">
      <alignment vertical="top" wrapText="1"/>
    </xf>
    <xf numFmtId="0" fontId="28" fillId="0" borderId="2" xfId="6" applyFont="1" applyBorder="1" applyAlignment="1">
      <alignment vertical="top"/>
    </xf>
    <xf numFmtId="2" fontId="28" fillId="0" borderId="2" xfId="0" applyNumberFormat="1" applyFont="1" applyBorder="1" applyAlignment="1">
      <alignment vertical="top"/>
    </xf>
    <xf numFmtId="0" fontId="31" fillId="0" borderId="0" xfId="6" applyFont="1" applyAlignment="1">
      <alignment horizontal="left" vertical="center"/>
    </xf>
    <xf numFmtId="0" fontId="28" fillId="0" borderId="0" xfId="6" applyFont="1" applyAlignment="1">
      <alignment vertical="top"/>
    </xf>
    <xf numFmtId="0" fontId="28" fillId="0" borderId="2" xfId="6" applyFont="1" applyBorder="1" applyAlignment="1">
      <alignment vertical="top" wrapText="1"/>
    </xf>
    <xf numFmtId="2" fontId="28" fillId="0" borderId="2" xfId="2" applyNumberFormat="1" applyFont="1" applyBorder="1" applyAlignment="1">
      <alignment horizontal="right" vertical="top"/>
    </xf>
    <xf numFmtId="0" fontId="28" fillId="0" borderId="0" xfId="2" applyFont="1" applyAlignment="1">
      <alignment vertical="top"/>
    </xf>
    <xf numFmtId="2" fontId="28" fillId="0" borderId="2" xfId="2" applyNumberFormat="1" applyFont="1" applyBorder="1" applyAlignment="1">
      <alignment horizontal="center" vertical="top" wrapText="1"/>
    </xf>
    <xf numFmtId="4" fontId="28" fillId="0" borderId="2" xfId="3" applyFont="1" applyBorder="1" applyAlignment="1">
      <alignment horizontal="right" vertical="top" wrapText="1"/>
    </xf>
    <xf numFmtId="2" fontId="32" fillId="4" borderId="2" xfId="0" applyNumberFormat="1" applyFont="1" applyFill="1" applyBorder="1" applyAlignment="1">
      <alignment horizontal="left" vertical="top" wrapText="1"/>
    </xf>
    <xf numFmtId="0" fontId="28" fillId="3" borderId="2" xfId="2" applyFont="1" applyFill="1" applyBorder="1" applyAlignment="1">
      <alignment vertical="top"/>
    </xf>
    <xf numFmtId="0" fontId="28" fillId="0" borderId="12" xfId="3" applyNumberFormat="1" applyFont="1" applyBorder="1" applyAlignment="1">
      <alignment vertical="top" wrapText="1"/>
    </xf>
    <xf numFmtId="2" fontId="28" fillId="0" borderId="13" xfId="3" applyNumberFormat="1" applyFont="1" applyBorder="1" applyAlignment="1">
      <alignment horizontal="center" vertical="top" wrapText="1"/>
    </xf>
    <xf numFmtId="0" fontId="28" fillId="0" borderId="13" xfId="4" applyNumberFormat="1" applyFont="1" applyFill="1" applyBorder="1" applyAlignment="1" applyProtection="1">
      <alignment horizontal="right" vertical="top"/>
    </xf>
    <xf numFmtId="4" fontId="28" fillId="0" borderId="13" xfId="4" applyNumberFormat="1" applyFont="1" applyFill="1" applyBorder="1" applyAlignment="1" applyProtection="1">
      <alignment horizontal="right" vertical="top" wrapText="1"/>
      <protection locked="0"/>
    </xf>
    <xf numFmtId="4" fontId="28" fillId="0" borderId="14" xfId="5" applyNumberFormat="1" applyFont="1" applyBorder="1" applyAlignment="1">
      <alignment horizontal="right" vertical="top"/>
    </xf>
    <xf numFmtId="167" fontId="25" fillId="3" borderId="2" xfId="3" applyNumberFormat="1" applyFont="1" applyFill="1" applyBorder="1" applyAlignment="1">
      <alignment horizontal="right" vertical="top" wrapText="1"/>
    </xf>
    <xf numFmtId="0" fontId="11" fillId="0" borderId="0" xfId="0" applyFont="1" applyAlignment="1">
      <alignment horizontal="center" vertical="center" wrapText="1"/>
    </xf>
    <xf numFmtId="0" fontId="16" fillId="0" borderId="0" xfId="0" applyFont="1" applyAlignment="1">
      <alignment horizontal="left" vertical="top" wrapText="1"/>
    </xf>
    <xf numFmtId="0" fontId="18" fillId="0" borderId="12" xfId="0" applyFont="1" applyBorder="1" applyAlignment="1">
      <alignment horizontal="center"/>
    </xf>
    <xf numFmtId="0" fontId="18" fillId="0" borderId="13" xfId="0" applyFont="1" applyBorder="1" applyAlignment="1">
      <alignment horizontal="center"/>
    </xf>
    <xf numFmtId="0" fontId="18" fillId="0" borderId="14" xfId="0" applyFont="1" applyBorder="1" applyAlignment="1">
      <alignment horizontal="center"/>
    </xf>
    <xf numFmtId="0" fontId="21" fillId="0" borderId="12" xfId="2" applyFont="1" applyBorder="1" applyAlignment="1">
      <alignment horizontal="left" vertical="top"/>
    </xf>
    <xf numFmtId="0" fontId="21" fillId="0" borderId="13" xfId="2" applyFont="1" applyBorder="1" applyAlignment="1">
      <alignment horizontal="left" vertical="top"/>
    </xf>
    <xf numFmtId="0" fontId="21" fillId="0" borderId="14" xfId="2" applyFont="1" applyBorder="1" applyAlignment="1">
      <alignment horizontal="left" vertical="top"/>
    </xf>
  </cellXfs>
  <cellStyles count="8">
    <cellStyle name="Comma 2 2 2" xfId="4" xr:uid="{BD4126C8-48FE-4E84-B8B8-2283E6ABCE2D}"/>
    <cellStyle name="Neutral 2" xfId="7" xr:uid="{DE9FDFEB-4CEC-470A-9D8A-7E0BB4A0C780}"/>
    <cellStyle name="Normal 10 2" xfId="3" xr:uid="{D5C45089-D999-43D0-B3CC-C01B4E29ADFC}"/>
    <cellStyle name="Normal 2" xfId="1" xr:uid="{C72B31EC-DDBB-40C1-BAC1-7724C17437F2}"/>
    <cellStyle name="Normal 27 2" xfId="5" xr:uid="{3D2DC251-12CA-4104-9B4E-6DDEE4601541}"/>
    <cellStyle name="Normal 36" xfId="2" xr:uid="{0F290102-DD4F-49DD-AC5A-12FAA568E689}"/>
    <cellStyle name="Normal 36 3" xfId="6" xr:uid="{22098CA8-D05F-4941-9D26-BC1B82B68915}"/>
    <cellStyle name="Normalno"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220982</xdr:colOff>
      <xdr:row>0</xdr:row>
      <xdr:rowOff>53342</xdr:rowOff>
    </xdr:from>
    <xdr:to>
      <xdr:col>0</xdr:col>
      <xdr:colOff>669606</xdr:colOff>
      <xdr:row>5</xdr:row>
      <xdr:rowOff>152603</xdr:rowOff>
    </xdr:to>
    <xdr:pic>
      <xdr:nvPicPr>
        <xdr:cNvPr id="2" name="Slika 7">
          <a:extLst>
            <a:ext uri="{FF2B5EF4-FFF2-40B4-BE49-F238E27FC236}">
              <a16:creationId xmlns:a16="http://schemas.microsoft.com/office/drawing/2014/main" id="{2E0E8693-8DCC-410B-BAA8-6B37A2D792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16200000">
          <a:off x="-80587" y="354911"/>
          <a:ext cx="1051761" cy="4486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orage\data1%20(d)\P%200134%20-%20Alca%20kukuzovac\backup%20dalibor\PODLOGE\bero%20werkos\RN%20018-07-KU%20Krajobrazno%20&#272;akovo-Sredanci\Ugovorni%20tro&#353;kovnik%20KRAJOBRAZ%20&#272;AKOVO%20-%20SREDANC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arma-SLAscaK\TEND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KTORI"/>
      <sheetName val="A.trasa"/>
      <sheetName val="B.PUTNI PRIJELAZI I PROLAZI"/>
      <sheetName val="C.PUO &quot;ĐAKOVO - JUG&quot; "/>
      <sheetName val="D.PUO &quot;ANDRIJEVCI&quot;"/>
      <sheetName val="Rekapitulacija"/>
      <sheetName val="Uputa"/>
      <sheetName val="A_trasa"/>
      <sheetName val="B_PUTNI_PRIJELAZI_I_PROLAZI"/>
      <sheetName val="C_PUO_&quot;ĐAKOVO_-_JUG&quot;_"/>
      <sheetName val="D_PUO_&quot;ANDRIJEVCI&quot;"/>
      <sheetName val="A_trasa1"/>
      <sheetName val="B_PUTNI_PRIJELAZI_I_PROLAZI1"/>
      <sheetName val="C_PUO_&quot;ĐAKOVO_-_JUG&quot;_1"/>
      <sheetName val="D_PUO_&quot;ANDRIJEVCI&quot;1"/>
      <sheetName val="A_trasa2"/>
      <sheetName val="B_PUTNI_PRIJELAZI_I_PROLAZI2"/>
      <sheetName val="C_PUO_&quot;ĐAKOVO_-_JUG&quot;_2"/>
      <sheetName val="D_PUO_&quot;ANDRIJEVCI&quot;2"/>
      <sheetName val="A_trasa3"/>
      <sheetName val="B_PUTNI_PRIJELAZI_I_PROLAZI3"/>
      <sheetName val="C_PUO_&quot;ĐAKOVO_-_JUG&quot;_3"/>
      <sheetName val="D_PUO_&quot;ANDRIJEVCI&quot;3"/>
      <sheetName val="A_trasa4"/>
      <sheetName val="B_PUTNI_PRIJELAZI_I_PROLAZI4"/>
      <sheetName val="C_PUO_&quot;ĐAKOVO_-_JUG&quot;_4"/>
      <sheetName val="D_PUO_&quot;ANDRIJEVCI&quot;4"/>
    </sheetNames>
    <sheetDataSet>
      <sheetData sheetId="0" refreshError="1">
        <row r="2">
          <cell r="B2">
            <v>1</v>
          </cell>
        </row>
      </sheetData>
      <sheetData sheetId="1" refreshError="1"/>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Module6"/>
      <sheetName val="Module5"/>
      <sheetName val="Module4"/>
      <sheetName val="Module3"/>
      <sheetName val="Module2"/>
      <sheetName val="Module1"/>
      <sheetName val="Nap"/>
      <sheetName val="Osn-Pod"/>
      <sheetName val="Ugov"/>
      <sheetName val="Kuce"/>
      <sheetName val="Pr-Sit"/>
      <sheetName val="Dop-Ug"/>
      <sheetName val="Obra"/>
      <sheetName val="Ok-Sit"/>
      <sheetName val="Evid"/>
      <sheetName val="Osn_Pod"/>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row r="5">
          <cell r="E5">
            <v>0</v>
          </cell>
        </row>
      </sheetData>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8"/>
  <sheetViews>
    <sheetView tabSelected="1" view="pageBreakPreview" topLeftCell="A64" zoomScale="85" zoomScaleNormal="85" zoomScaleSheetLayoutView="85" workbookViewId="0">
      <selection activeCell="F64" sqref="F64"/>
    </sheetView>
  </sheetViews>
  <sheetFormatPr defaultColWidth="8.5546875" defaultRowHeight="14.4"/>
  <cols>
    <col min="1" max="1" width="6.88671875" style="1" customWidth="1"/>
    <col min="2" max="2" width="70" style="2" customWidth="1"/>
    <col min="3" max="3" width="9" style="3" customWidth="1"/>
    <col min="4" max="4" width="9.44140625" style="4" customWidth="1"/>
    <col min="5" max="5" width="10.88671875" style="5" customWidth="1"/>
    <col min="6" max="6" width="17.6640625" customWidth="1"/>
    <col min="8" max="8" width="16.6640625" customWidth="1"/>
    <col min="9" max="9" width="23.44140625" customWidth="1"/>
  </cols>
  <sheetData>
    <row r="1" spans="1:6" ht="15.6">
      <c r="B1" s="6"/>
    </row>
    <row r="2" spans="1:6" ht="15.6">
      <c r="B2" s="8" t="s">
        <v>3</v>
      </c>
    </row>
    <row r="4" spans="1:6">
      <c r="B4" s="2" t="s">
        <v>0</v>
      </c>
    </row>
    <row r="5" spans="1:6">
      <c r="B5" s="2" t="s">
        <v>1</v>
      </c>
    </row>
    <row r="6" spans="1:6">
      <c r="B6" s="7" t="s">
        <v>47</v>
      </c>
    </row>
    <row r="7" spans="1:6" ht="15" thickBot="1">
      <c r="A7" s="59"/>
      <c r="B7" s="11"/>
    </row>
    <row r="8" spans="1:6">
      <c r="A8" s="9" t="s">
        <v>4</v>
      </c>
      <c r="B8" s="7" t="s">
        <v>5</v>
      </c>
      <c r="C8" s="55"/>
      <c r="D8" s="56"/>
      <c r="E8" s="57"/>
      <c r="F8" s="58"/>
    </row>
    <row r="9" spans="1:6">
      <c r="A9" s="9" t="s">
        <v>6</v>
      </c>
      <c r="B9" s="7" t="s">
        <v>7</v>
      </c>
    </row>
    <row r="10" spans="1:6" ht="17.25" customHeight="1">
      <c r="A10" s="9" t="s">
        <v>24</v>
      </c>
      <c r="B10" s="7" t="s">
        <v>73</v>
      </c>
    </row>
    <row r="11" spans="1:6" ht="17.25" customHeight="1">
      <c r="A11" s="9" t="s">
        <v>8</v>
      </c>
      <c r="B11" s="7" t="s">
        <v>83</v>
      </c>
    </row>
    <row r="12" spans="1:6" ht="17.25" customHeight="1">
      <c r="A12" s="9" t="s">
        <v>9</v>
      </c>
      <c r="B12" s="10" t="s">
        <v>10</v>
      </c>
    </row>
    <row r="13" spans="1:6" ht="17.25" customHeight="1">
      <c r="A13" s="9" t="s">
        <v>11</v>
      </c>
      <c r="B13" s="10" t="s">
        <v>12</v>
      </c>
    </row>
    <row r="14" spans="1:6" ht="17.25" customHeight="1">
      <c r="A14" s="9" t="s">
        <v>75</v>
      </c>
      <c r="B14" s="7" t="s">
        <v>50</v>
      </c>
    </row>
    <row r="15" spans="1:6" ht="17.25" customHeight="1">
      <c r="A15" s="9"/>
      <c r="B15" s="7"/>
    </row>
    <row r="16" spans="1:6" ht="17.25" customHeight="1">
      <c r="A16" s="9"/>
      <c r="B16" s="7"/>
    </row>
    <row r="17" spans="1:8" ht="17.25" customHeight="1">
      <c r="A17" s="18" t="s">
        <v>4</v>
      </c>
      <c r="B17" s="17" t="s">
        <v>5</v>
      </c>
      <c r="C17" s="15"/>
      <c r="D17" s="24"/>
      <c r="E17" s="50"/>
      <c r="F17" s="51"/>
    </row>
    <row r="18" spans="1:8" ht="28.8">
      <c r="A18" s="61" t="s">
        <v>13</v>
      </c>
      <c r="B18" s="61" t="s">
        <v>14</v>
      </c>
      <c r="C18" s="61" t="s">
        <v>15</v>
      </c>
      <c r="D18" s="62" t="s">
        <v>16</v>
      </c>
      <c r="E18" s="62" t="s">
        <v>17</v>
      </c>
      <c r="F18" s="61" t="s">
        <v>18</v>
      </c>
    </row>
    <row r="19" spans="1:8" s="28" customFormat="1" ht="61.5" customHeight="1">
      <c r="A19" s="19" t="s">
        <v>19</v>
      </c>
      <c r="B19" s="20" t="s">
        <v>20</v>
      </c>
      <c r="C19" s="14" t="s">
        <v>21</v>
      </c>
      <c r="D19" s="40">
        <v>1</v>
      </c>
      <c r="E19" s="41"/>
      <c r="F19" s="37">
        <f>D19*E19</f>
        <v>0</v>
      </c>
    </row>
    <row r="20" spans="1:8" ht="47.25" customHeight="1">
      <c r="A20" s="19" t="s">
        <v>72</v>
      </c>
      <c r="B20" s="47" t="s">
        <v>51</v>
      </c>
      <c r="C20" s="48" t="s">
        <v>25</v>
      </c>
      <c r="D20" s="46">
        <v>22</v>
      </c>
      <c r="E20" s="24"/>
      <c r="F20" s="37">
        <f>D20*E20</f>
        <v>0</v>
      </c>
    </row>
    <row r="21" spans="1:8" s="27" customFormat="1">
      <c r="A21" s="18"/>
      <c r="B21" s="23"/>
      <c r="C21" s="15"/>
      <c r="D21" s="24"/>
      <c r="E21" s="25"/>
      <c r="F21" s="26"/>
    </row>
    <row r="22" spans="1:8" ht="15.6">
      <c r="A22" s="18" t="s">
        <v>6</v>
      </c>
      <c r="B22" s="17" t="s">
        <v>7</v>
      </c>
      <c r="C22" s="15"/>
      <c r="D22" s="24"/>
      <c r="E22" s="25"/>
      <c r="F22" s="26"/>
    </row>
    <row r="23" spans="1:8" ht="28.8">
      <c r="A23" s="61" t="s">
        <v>13</v>
      </c>
      <c r="B23" s="61" t="s">
        <v>14</v>
      </c>
      <c r="C23" s="61" t="s">
        <v>15</v>
      </c>
      <c r="D23" s="62" t="s">
        <v>16</v>
      </c>
      <c r="E23" s="62" t="s">
        <v>17</v>
      </c>
      <c r="F23" s="61" t="s">
        <v>18</v>
      </c>
    </row>
    <row r="24" spans="1:8" ht="128.25" customHeight="1">
      <c r="A24" s="12" t="s">
        <v>58</v>
      </c>
      <c r="B24" s="13" t="s">
        <v>69</v>
      </c>
      <c r="C24" s="14" t="s">
        <v>27</v>
      </c>
      <c r="D24" s="21">
        <v>32</v>
      </c>
      <c r="E24" s="25"/>
      <c r="F24" s="37">
        <f>D24*E24</f>
        <v>0</v>
      </c>
    </row>
    <row r="25" spans="1:8" ht="141.75" customHeight="1">
      <c r="A25" s="12" t="s">
        <v>23</v>
      </c>
      <c r="B25" s="13" t="s">
        <v>68</v>
      </c>
      <c r="C25" s="14" t="s">
        <v>25</v>
      </c>
      <c r="D25" s="21">
        <v>155</v>
      </c>
      <c r="E25" s="25"/>
      <c r="F25" s="37">
        <f t="shared" ref="F25:F42" si="0">D25*E25</f>
        <v>0</v>
      </c>
      <c r="H25" s="36"/>
    </row>
    <row r="26" spans="1:8" ht="75.75" customHeight="1">
      <c r="A26" s="12" t="s">
        <v>59</v>
      </c>
      <c r="B26" s="20" t="s">
        <v>52</v>
      </c>
      <c r="C26" s="14" t="s">
        <v>27</v>
      </c>
      <c r="D26" s="21">
        <v>15</v>
      </c>
      <c r="E26" s="25"/>
      <c r="F26" s="37">
        <f>D26*E26</f>
        <v>0</v>
      </c>
    </row>
    <row r="27" spans="1:8" ht="53.25" customHeight="1">
      <c r="A27" s="12" t="s">
        <v>60</v>
      </c>
      <c r="B27" s="13" t="s">
        <v>70</v>
      </c>
      <c r="C27" s="14" t="s">
        <v>27</v>
      </c>
      <c r="D27" s="21">
        <v>6</v>
      </c>
      <c r="E27" s="25"/>
      <c r="F27" s="37">
        <f t="shared" si="0"/>
        <v>0</v>
      </c>
      <c r="H27" s="36"/>
    </row>
    <row r="28" spans="1:8" ht="47.25" customHeight="1">
      <c r="A28" s="12" t="s">
        <v>61</v>
      </c>
      <c r="B28" s="13" t="s">
        <v>174</v>
      </c>
      <c r="C28" s="14" t="s">
        <v>22</v>
      </c>
      <c r="D28" s="21">
        <v>50</v>
      </c>
      <c r="E28" s="25"/>
      <c r="F28" s="37">
        <f t="shared" si="0"/>
        <v>0</v>
      </c>
    </row>
    <row r="29" spans="1:8" ht="74.25" customHeight="1">
      <c r="A29" s="12" t="s">
        <v>62</v>
      </c>
      <c r="B29" s="13" t="s">
        <v>71</v>
      </c>
      <c r="C29" s="14" t="s">
        <v>27</v>
      </c>
      <c r="D29" s="21">
        <v>11.5</v>
      </c>
      <c r="E29" s="25"/>
      <c r="F29" s="37">
        <f t="shared" si="0"/>
        <v>0</v>
      </c>
    </row>
    <row r="30" spans="1:8" ht="132.75" customHeight="1">
      <c r="A30" s="12" t="s">
        <v>63</v>
      </c>
      <c r="B30" s="20" t="s">
        <v>28</v>
      </c>
      <c r="C30" s="14" t="s">
        <v>27</v>
      </c>
      <c r="D30" s="21">
        <v>1.5</v>
      </c>
      <c r="E30" s="25"/>
      <c r="F30" s="37">
        <f t="shared" si="0"/>
        <v>0</v>
      </c>
    </row>
    <row r="31" spans="1:8" ht="36" customHeight="1">
      <c r="A31" s="12" t="s">
        <v>64</v>
      </c>
      <c r="B31" s="20" t="s">
        <v>175</v>
      </c>
      <c r="C31" s="15" t="s">
        <v>27</v>
      </c>
      <c r="D31" s="24">
        <v>0.15</v>
      </c>
      <c r="E31" s="25"/>
      <c r="F31" s="37">
        <f t="shared" si="0"/>
        <v>0</v>
      </c>
    </row>
    <row r="32" spans="1:8" ht="128.25" customHeight="1">
      <c r="A32" s="12" t="s">
        <v>65</v>
      </c>
      <c r="B32" s="13" t="s">
        <v>53</v>
      </c>
      <c r="C32" s="15" t="s">
        <v>27</v>
      </c>
      <c r="D32" s="24">
        <v>0.6</v>
      </c>
      <c r="E32" s="25"/>
      <c r="F32" s="37">
        <f t="shared" si="0"/>
        <v>0</v>
      </c>
    </row>
    <row r="33" spans="1:8" ht="31.5" customHeight="1">
      <c r="A33" s="12" t="s">
        <v>66</v>
      </c>
      <c r="B33" s="13" t="s">
        <v>179</v>
      </c>
      <c r="C33" s="15" t="s">
        <v>21</v>
      </c>
      <c r="D33" s="24">
        <v>45</v>
      </c>
      <c r="E33" s="25"/>
      <c r="F33" s="37">
        <f t="shared" si="0"/>
        <v>0</v>
      </c>
    </row>
    <row r="34" spans="1:8" ht="33" customHeight="1">
      <c r="A34" s="12" t="s">
        <v>67</v>
      </c>
      <c r="B34" s="13" t="s">
        <v>44</v>
      </c>
      <c r="C34" s="33" t="s">
        <v>45</v>
      </c>
      <c r="D34" s="39">
        <v>1</v>
      </c>
      <c r="E34" s="25"/>
      <c r="F34" s="37">
        <f t="shared" si="0"/>
        <v>0</v>
      </c>
    </row>
    <row r="35" spans="1:8">
      <c r="A35" s="12"/>
      <c r="B35" s="16"/>
      <c r="C35" s="15"/>
      <c r="D35" s="24"/>
      <c r="E35" s="25"/>
      <c r="F35" s="37"/>
    </row>
    <row r="36" spans="1:8" s="28" customFormat="1" ht="15.6">
      <c r="A36" s="18" t="s">
        <v>24</v>
      </c>
      <c r="B36" s="17" t="s">
        <v>73</v>
      </c>
      <c r="C36" s="15"/>
      <c r="D36" s="24"/>
      <c r="E36" s="25"/>
      <c r="F36" s="37"/>
    </row>
    <row r="37" spans="1:8" ht="28.8">
      <c r="A37" s="61" t="s">
        <v>13</v>
      </c>
      <c r="B37" s="61" t="s">
        <v>14</v>
      </c>
      <c r="C37" s="61" t="s">
        <v>15</v>
      </c>
      <c r="D37" s="62" t="s">
        <v>16</v>
      </c>
      <c r="E37" s="62" t="s">
        <v>17</v>
      </c>
      <c r="F37" s="37"/>
      <c r="H37" s="36"/>
    </row>
    <row r="38" spans="1:8" ht="183.75" customHeight="1">
      <c r="A38" s="19" t="s">
        <v>26</v>
      </c>
      <c r="B38" s="20" t="s">
        <v>54</v>
      </c>
      <c r="C38" s="14" t="s">
        <v>27</v>
      </c>
      <c r="D38" s="21">
        <v>2.4</v>
      </c>
      <c r="E38" s="22"/>
      <c r="F38" s="37">
        <f t="shared" si="0"/>
        <v>0</v>
      </c>
      <c r="H38" s="36"/>
    </row>
    <row r="39" spans="1:8">
      <c r="A39" s="19"/>
      <c r="B39" s="20"/>
      <c r="C39" s="14"/>
      <c r="D39" s="21"/>
      <c r="E39" s="22"/>
      <c r="F39" s="37"/>
      <c r="H39" s="36"/>
    </row>
    <row r="40" spans="1:8" ht="15.6">
      <c r="A40" s="18" t="s">
        <v>8</v>
      </c>
      <c r="B40" s="17" t="s">
        <v>83</v>
      </c>
      <c r="C40" s="15"/>
      <c r="D40" s="24"/>
      <c r="E40" s="25"/>
      <c r="F40" s="37"/>
    </row>
    <row r="41" spans="1:8" ht="28.8">
      <c r="A41" s="61" t="s">
        <v>13</v>
      </c>
      <c r="B41" s="61" t="s">
        <v>14</v>
      </c>
      <c r="C41" s="61" t="s">
        <v>15</v>
      </c>
      <c r="D41" s="62" t="s">
        <v>16</v>
      </c>
      <c r="E41" s="62" t="s">
        <v>17</v>
      </c>
      <c r="F41" s="61" t="s">
        <v>18</v>
      </c>
    </row>
    <row r="42" spans="1:8" ht="128.25" customHeight="1">
      <c r="A42" s="19" t="s">
        <v>178</v>
      </c>
      <c r="B42" s="20" t="s">
        <v>55</v>
      </c>
      <c r="C42" s="14" t="s">
        <v>29</v>
      </c>
      <c r="D42" s="21">
        <v>9</v>
      </c>
      <c r="E42" s="22"/>
      <c r="F42" s="37">
        <f t="shared" si="0"/>
        <v>0</v>
      </c>
      <c r="H42" s="136"/>
    </row>
    <row r="43" spans="1:8">
      <c r="A43" s="12"/>
      <c r="B43" s="29"/>
      <c r="C43" s="14"/>
      <c r="D43" s="21"/>
      <c r="E43" s="25"/>
      <c r="F43" s="26"/>
      <c r="H43" s="136"/>
    </row>
    <row r="44" spans="1:8" ht="15.6">
      <c r="A44" s="18" t="s">
        <v>9</v>
      </c>
      <c r="B44" s="30" t="s">
        <v>10</v>
      </c>
      <c r="C44" s="14"/>
      <c r="D44" s="21"/>
      <c r="E44" s="25"/>
      <c r="F44" s="26"/>
      <c r="H44" s="136"/>
    </row>
    <row r="45" spans="1:8" ht="28.8">
      <c r="A45" s="61" t="s">
        <v>13</v>
      </c>
      <c r="B45" s="61" t="s">
        <v>14</v>
      </c>
      <c r="C45" s="61" t="s">
        <v>15</v>
      </c>
      <c r="D45" s="62" t="s">
        <v>16</v>
      </c>
      <c r="E45" s="62" t="s">
        <v>17</v>
      </c>
      <c r="F45" s="61" t="s">
        <v>18</v>
      </c>
      <c r="H45" s="36"/>
    </row>
    <row r="46" spans="1:8" ht="69" customHeight="1">
      <c r="A46" s="12" t="s">
        <v>30</v>
      </c>
      <c r="B46" s="20" t="s">
        <v>31</v>
      </c>
      <c r="C46" s="14" t="s">
        <v>27</v>
      </c>
      <c r="D46" s="21">
        <v>0.05</v>
      </c>
      <c r="E46" s="25"/>
      <c r="F46" s="37">
        <f t="shared" ref="F46:F50" si="1">D46*E46</f>
        <v>0</v>
      </c>
    </row>
    <row r="47" spans="1:8" ht="50.25" customHeight="1">
      <c r="A47" s="12" t="s">
        <v>32</v>
      </c>
      <c r="B47" s="20" t="s">
        <v>33</v>
      </c>
      <c r="C47" s="14" t="s">
        <v>25</v>
      </c>
      <c r="D47" s="21">
        <v>30</v>
      </c>
      <c r="E47" s="25"/>
      <c r="F47" s="37">
        <f t="shared" si="1"/>
        <v>0</v>
      </c>
    </row>
    <row r="48" spans="1:8" ht="45.75" customHeight="1">
      <c r="A48" s="12" t="s">
        <v>34</v>
      </c>
      <c r="B48" s="20" t="s">
        <v>48</v>
      </c>
      <c r="C48" s="14"/>
      <c r="D48" s="21"/>
      <c r="E48" s="25"/>
      <c r="F48" s="37"/>
      <c r="H48" s="36"/>
    </row>
    <row r="49" spans="1:9" ht="36" customHeight="1">
      <c r="A49" s="19"/>
      <c r="B49" s="42" t="s">
        <v>49</v>
      </c>
      <c r="C49" s="14" t="s">
        <v>22</v>
      </c>
      <c r="D49" s="21">
        <v>50</v>
      </c>
      <c r="E49" s="22"/>
      <c r="F49" s="37">
        <f t="shared" si="1"/>
        <v>0</v>
      </c>
    </row>
    <row r="50" spans="1:9" ht="47.25" customHeight="1">
      <c r="A50" s="19"/>
      <c r="B50" s="42" t="s">
        <v>56</v>
      </c>
      <c r="C50" s="14" t="s">
        <v>21</v>
      </c>
      <c r="D50" s="21">
        <v>150</v>
      </c>
      <c r="E50" s="22"/>
      <c r="F50" s="37">
        <f t="shared" si="1"/>
        <v>0</v>
      </c>
      <c r="H50" s="36"/>
    </row>
    <row r="51" spans="1:9">
      <c r="A51" s="19"/>
      <c r="B51" s="20"/>
      <c r="C51" s="14"/>
      <c r="D51" s="21"/>
      <c r="E51" s="25"/>
      <c r="F51" s="26"/>
      <c r="H51" s="36"/>
    </row>
    <row r="52" spans="1:9" ht="15.6">
      <c r="A52" s="18" t="s">
        <v>11</v>
      </c>
      <c r="B52" s="30" t="s">
        <v>12</v>
      </c>
      <c r="C52" s="14"/>
      <c r="D52" s="21"/>
      <c r="E52" s="25"/>
      <c r="F52" s="26"/>
    </row>
    <row r="53" spans="1:9" ht="28.8">
      <c r="A53" s="61" t="s">
        <v>13</v>
      </c>
      <c r="B53" s="61" t="s">
        <v>14</v>
      </c>
      <c r="C53" s="61" t="s">
        <v>15</v>
      </c>
      <c r="D53" s="62" t="s">
        <v>16</v>
      </c>
      <c r="E53" s="62" t="s">
        <v>17</v>
      </c>
      <c r="F53" s="61" t="s">
        <v>18</v>
      </c>
      <c r="H53" s="36"/>
    </row>
    <row r="54" spans="1:9" ht="55.2">
      <c r="A54" s="19" t="s">
        <v>35</v>
      </c>
      <c r="B54" s="20" t="s">
        <v>36</v>
      </c>
      <c r="C54" s="14" t="s">
        <v>27</v>
      </c>
      <c r="D54" s="21">
        <v>1</v>
      </c>
      <c r="E54" s="25"/>
      <c r="F54" s="37">
        <f t="shared" ref="F54:F57" si="2">D54*E54</f>
        <v>0</v>
      </c>
    </row>
    <row r="55" spans="1:9" ht="57" customHeight="1">
      <c r="A55" s="19" t="s">
        <v>37</v>
      </c>
      <c r="B55" s="20" t="s">
        <v>38</v>
      </c>
      <c r="C55" s="14" t="s">
        <v>22</v>
      </c>
      <c r="D55" s="21">
        <v>14</v>
      </c>
      <c r="E55" s="25"/>
      <c r="F55" s="37">
        <f t="shared" si="2"/>
        <v>0</v>
      </c>
    </row>
    <row r="56" spans="1:9" ht="55.2">
      <c r="A56" s="19" t="s">
        <v>39</v>
      </c>
      <c r="B56" s="20" t="s">
        <v>40</v>
      </c>
      <c r="C56" s="14" t="s">
        <v>25</v>
      </c>
      <c r="D56" s="21">
        <v>50</v>
      </c>
      <c r="E56" s="25"/>
      <c r="F56" s="37">
        <f t="shared" si="2"/>
        <v>0</v>
      </c>
    </row>
    <row r="57" spans="1:9" ht="45.75" customHeight="1">
      <c r="A57" s="19" t="s">
        <v>41</v>
      </c>
      <c r="B57" s="20" t="s">
        <v>42</v>
      </c>
      <c r="C57" s="14" t="s">
        <v>22</v>
      </c>
      <c r="D57" s="21">
        <v>80</v>
      </c>
      <c r="E57" s="25"/>
      <c r="F57" s="37">
        <f t="shared" si="2"/>
        <v>0</v>
      </c>
    </row>
    <row r="58" spans="1:9">
      <c r="A58" s="12"/>
      <c r="B58" s="13"/>
      <c r="C58" s="31"/>
      <c r="D58" s="32"/>
      <c r="E58" s="25"/>
      <c r="F58" s="26"/>
      <c r="H58" s="35"/>
      <c r="I58" s="35"/>
    </row>
    <row r="59" spans="1:9" ht="15.6">
      <c r="A59" s="18" t="s">
        <v>75</v>
      </c>
      <c r="B59" s="17" t="s">
        <v>50</v>
      </c>
      <c r="C59" s="15"/>
      <c r="D59" s="24"/>
      <c r="E59" s="25"/>
      <c r="F59" s="26"/>
      <c r="H59" s="38"/>
    </row>
    <row r="60" spans="1:9" ht="28.8">
      <c r="A60" s="61" t="s">
        <v>13</v>
      </c>
      <c r="B60" s="61" t="s">
        <v>14</v>
      </c>
      <c r="C60" s="61" t="s">
        <v>15</v>
      </c>
      <c r="D60" s="62" t="s">
        <v>16</v>
      </c>
      <c r="E60" s="62" t="s">
        <v>17</v>
      </c>
      <c r="F60" s="61" t="s">
        <v>18</v>
      </c>
    </row>
    <row r="61" spans="1:9" ht="115.5" customHeight="1">
      <c r="A61" s="12" t="s">
        <v>78</v>
      </c>
      <c r="B61" s="20" t="s">
        <v>43</v>
      </c>
      <c r="C61" s="14" t="s">
        <v>27</v>
      </c>
      <c r="D61" s="21">
        <v>1.2</v>
      </c>
      <c r="E61" s="25"/>
      <c r="F61" s="37">
        <f t="shared" ref="F61:F65" si="3">D61*E61</f>
        <v>0</v>
      </c>
    </row>
    <row r="62" spans="1:9" ht="58.5" customHeight="1">
      <c r="A62" s="12" t="s">
        <v>79</v>
      </c>
      <c r="B62" s="20" t="s">
        <v>46</v>
      </c>
      <c r="C62" s="14" t="s">
        <v>27</v>
      </c>
      <c r="D62" s="21">
        <v>0.15</v>
      </c>
      <c r="E62" s="25"/>
      <c r="F62" s="37">
        <f t="shared" si="3"/>
        <v>0</v>
      </c>
    </row>
    <row r="63" spans="1:9" ht="91.5" customHeight="1">
      <c r="A63" s="12" t="s">
        <v>80</v>
      </c>
      <c r="B63" s="20" t="s">
        <v>176</v>
      </c>
      <c r="C63" s="14" t="s">
        <v>25</v>
      </c>
      <c r="D63" s="21">
        <v>180</v>
      </c>
      <c r="E63" s="25"/>
      <c r="F63" s="37">
        <f t="shared" si="3"/>
        <v>0</v>
      </c>
    </row>
    <row r="64" spans="1:9" ht="378.75" customHeight="1">
      <c r="A64" s="12" t="s">
        <v>81</v>
      </c>
      <c r="B64" s="20" t="s">
        <v>74</v>
      </c>
      <c r="C64" s="43" t="s">
        <v>57</v>
      </c>
      <c r="D64" s="44">
        <v>990</v>
      </c>
      <c r="E64" s="45"/>
      <c r="F64" s="63"/>
    </row>
    <row r="65" spans="1:6" ht="88.5" customHeight="1">
      <c r="A65" s="12" t="s">
        <v>82</v>
      </c>
      <c r="B65" s="49" t="s">
        <v>177</v>
      </c>
      <c r="C65" s="15" t="s">
        <v>21</v>
      </c>
      <c r="D65" s="24">
        <v>1</v>
      </c>
      <c r="E65" s="25"/>
      <c r="F65" s="37">
        <f t="shared" si="3"/>
        <v>0</v>
      </c>
    </row>
    <row r="66" spans="1:6">
      <c r="B66" s="52"/>
      <c r="E66" s="53"/>
      <c r="F66" s="54"/>
    </row>
    <row r="67" spans="1:6">
      <c r="D67" s="4" t="s">
        <v>76</v>
      </c>
      <c r="F67" s="34">
        <f>SUM(F19:F65)</f>
        <v>0</v>
      </c>
    </row>
    <row r="68" spans="1:6">
      <c r="D68" s="4" t="s">
        <v>77</v>
      </c>
      <c r="F68" s="60">
        <f>F67*1.25</f>
        <v>0</v>
      </c>
    </row>
  </sheetData>
  <mergeCells count="1">
    <mergeCell ref="H42:H44"/>
  </mergeCells>
  <pageMargins left="0.70866141732283472" right="0.70866141732283472" top="0.43307086614173229" bottom="0.74803149606299213" header="0.51181102362204722" footer="0.51181102362204722"/>
  <pageSetup paperSize="9"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46D14-C028-442D-9F4F-158FC8AD104F}">
  <dimension ref="A1:G90"/>
  <sheetViews>
    <sheetView topLeftCell="A81" zoomScaleNormal="100" workbookViewId="0">
      <selection activeCell="E80" sqref="E80"/>
    </sheetView>
  </sheetViews>
  <sheetFormatPr defaultColWidth="11.5546875" defaultRowHeight="14.4"/>
  <cols>
    <col min="2" max="2" width="48.6640625" customWidth="1"/>
    <col min="6" max="6" width="11.6640625" bestFit="1" customWidth="1"/>
  </cols>
  <sheetData>
    <row r="1" spans="1:7">
      <c r="A1" s="64"/>
      <c r="B1" s="65" t="s">
        <v>0</v>
      </c>
      <c r="C1" s="66"/>
      <c r="D1" s="67"/>
      <c r="E1" s="66"/>
      <c r="F1" s="68"/>
    </row>
    <row r="2" spans="1:7">
      <c r="A2" s="69"/>
      <c r="B2" s="70" t="s">
        <v>1</v>
      </c>
      <c r="D2" s="71"/>
      <c r="F2" s="72"/>
    </row>
    <row r="3" spans="1:7">
      <c r="A3" s="69"/>
      <c r="B3" s="70" t="s">
        <v>2</v>
      </c>
      <c r="D3" s="71"/>
      <c r="F3" s="73"/>
    </row>
    <row r="4" spans="1:7">
      <c r="A4" s="69"/>
      <c r="B4" s="137" t="s">
        <v>84</v>
      </c>
      <c r="C4" s="137"/>
      <c r="D4" s="137"/>
      <c r="F4" s="72"/>
    </row>
    <row r="5" spans="1:7">
      <c r="A5" s="69"/>
      <c r="B5" s="70" t="s">
        <v>85</v>
      </c>
      <c r="C5" s="71"/>
      <c r="D5" s="71"/>
      <c r="F5" s="72"/>
    </row>
    <row r="6" spans="1:7">
      <c r="A6" s="74"/>
      <c r="B6" s="75" t="s">
        <v>86</v>
      </c>
      <c r="C6" s="76"/>
      <c r="D6" s="77"/>
      <c r="E6" s="76"/>
      <c r="F6" s="78"/>
    </row>
    <row r="7" spans="1:7">
      <c r="B7" s="70"/>
      <c r="D7" s="71"/>
    </row>
    <row r="8" spans="1:7" ht="3.6" customHeight="1"/>
    <row r="9" spans="1:7" ht="17.399999999999999">
      <c r="A9" s="138" t="s">
        <v>87</v>
      </c>
      <c r="B9" s="139"/>
      <c r="C9" s="139"/>
      <c r="D9" s="139"/>
      <c r="E9" s="139"/>
      <c r="F9" s="140"/>
    </row>
    <row r="10" spans="1:7" ht="15" customHeight="1"/>
    <row r="11" spans="1:7" s="80" customFormat="1" ht="17.399999999999999">
      <c r="A11" s="79" t="s">
        <v>88</v>
      </c>
      <c r="B11" s="141" t="s">
        <v>89</v>
      </c>
      <c r="C11" s="142"/>
      <c r="D11" s="142"/>
      <c r="E11" s="142"/>
      <c r="F11" s="143"/>
    </row>
    <row r="12" spans="1:7" s="86" customFormat="1" ht="13.8">
      <c r="A12" s="81" t="s">
        <v>90</v>
      </c>
      <c r="B12" s="82" t="s">
        <v>91</v>
      </c>
      <c r="C12" s="83" t="s">
        <v>92</v>
      </c>
      <c r="D12" s="83" t="s">
        <v>93</v>
      </c>
      <c r="E12" s="84" t="s">
        <v>94</v>
      </c>
      <c r="F12" s="83" t="s">
        <v>95</v>
      </c>
      <c r="G12" s="85"/>
    </row>
    <row r="13" spans="1:7" s="80" customFormat="1" ht="13.2">
      <c r="A13" s="87"/>
      <c r="B13" s="88"/>
      <c r="C13" s="88"/>
      <c r="D13" s="89"/>
      <c r="E13" s="90"/>
      <c r="F13" s="90"/>
    </row>
    <row r="14" spans="1:7" s="96" customFormat="1" ht="13.2">
      <c r="A14" s="91" t="s">
        <v>96</v>
      </c>
      <c r="B14" s="92" t="s">
        <v>5</v>
      </c>
      <c r="C14" s="93"/>
      <c r="D14" s="94"/>
      <c r="E14" s="95"/>
      <c r="F14" s="95"/>
    </row>
    <row r="16" spans="1:7" s="80" customFormat="1" ht="13.2">
      <c r="A16" s="97" t="s">
        <v>97</v>
      </c>
      <c r="B16" s="98" t="s">
        <v>98</v>
      </c>
      <c r="C16" s="99"/>
      <c r="D16" s="100"/>
      <c r="E16" s="101"/>
      <c r="F16" s="102" t="str">
        <f t="shared" ref="F16:F18" si="0">IF(SUM(D16*E16)=0,"",SUM(D16*E16))</f>
        <v/>
      </c>
    </row>
    <row r="17" spans="1:7" s="80" customFormat="1" ht="66">
      <c r="A17" s="103"/>
      <c r="B17" s="104" t="s">
        <v>99</v>
      </c>
      <c r="C17" s="105"/>
      <c r="D17" s="100"/>
      <c r="E17" s="106"/>
      <c r="F17" s="102" t="str">
        <f t="shared" si="0"/>
        <v/>
      </c>
    </row>
    <row r="18" spans="1:7" s="80" customFormat="1" ht="13.2">
      <c r="A18" s="103"/>
      <c r="B18" s="107" t="s">
        <v>100</v>
      </c>
      <c r="C18" s="108" t="s">
        <v>101</v>
      </c>
      <c r="D18" s="100">
        <v>2</v>
      </c>
      <c r="E18" s="109"/>
      <c r="F18" s="102" t="str">
        <f t="shared" si="0"/>
        <v/>
      </c>
    </row>
    <row r="19" spans="1:7" s="80" customFormat="1" ht="13.2">
      <c r="A19" s="97" t="s">
        <v>102</v>
      </c>
      <c r="B19" s="98" t="s">
        <v>103</v>
      </c>
      <c r="C19" s="88"/>
      <c r="D19" s="100"/>
      <c r="E19" s="110"/>
      <c r="F19" s="102" t="str">
        <f t="shared" ref="F19:F21" si="1">IF(SUM(D19*E19)=0,"",SUM(D19*E19))</f>
        <v/>
      </c>
    </row>
    <row r="20" spans="1:7" s="80" customFormat="1" ht="28.95" customHeight="1">
      <c r="A20" s="87"/>
      <c r="B20" s="111" t="s">
        <v>104</v>
      </c>
      <c r="C20" s="108"/>
      <c r="D20" s="100"/>
      <c r="E20" s="109"/>
      <c r="F20" s="102" t="str">
        <f t="shared" si="1"/>
        <v/>
      </c>
    </row>
    <row r="21" spans="1:7" s="80" customFormat="1" ht="13.2">
      <c r="A21" s="87"/>
      <c r="B21" s="107" t="s">
        <v>100</v>
      </c>
      <c r="C21" s="108" t="s">
        <v>101</v>
      </c>
      <c r="D21" s="100">
        <v>1</v>
      </c>
      <c r="E21" s="109"/>
      <c r="F21" s="102" t="str">
        <f t="shared" si="1"/>
        <v/>
      </c>
    </row>
    <row r="22" spans="1:7" s="80" customFormat="1" ht="13.2">
      <c r="A22" s="91" t="s">
        <v>96</v>
      </c>
      <c r="B22" s="92" t="s">
        <v>5</v>
      </c>
      <c r="C22" s="93"/>
      <c r="D22" s="93"/>
      <c r="E22" s="112"/>
      <c r="F22" s="113">
        <f>SUM(F14:F21,F15:G17)</f>
        <v>0</v>
      </c>
    </row>
    <row r="24" spans="1:7" s="96" customFormat="1" ht="13.2">
      <c r="A24" s="91" t="s">
        <v>105</v>
      </c>
      <c r="B24" s="114" t="s">
        <v>106</v>
      </c>
      <c r="C24" s="93"/>
      <c r="D24" s="93"/>
      <c r="E24" s="112"/>
      <c r="F24" s="95"/>
    </row>
    <row r="25" spans="1:7" s="80" customFormat="1" ht="13.2">
      <c r="A25" s="91" t="s">
        <v>107</v>
      </c>
      <c r="B25" s="92" t="s">
        <v>108</v>
      </c>
      <c r="C25" s="93"/>
      <c r="D25" s="93"/>
      <c r="E25" s="112"/>
      <c r="F25" s="115"/>
    </row>
    <row r="26" spans="1:7" s="80" customFormat="1" ht="13.2">
      <c r="A26" s="116" t="s">
        <v>109</v>
      </c>
      <c r="B26" s="98" t="s">
        <v>110</v>
      </c>
      <c r="C26" s="88"/>
      <c r="D26" s="100"/>
      <c r="E26" s="110"/>
      <c r="F26" s="102" t="str">
        <f t="shared" ref="F26:F37" si="2">IF(SUM(D26*E26)=0,"",SUM(D26*E26))</f>
        <v/>
      </c>
    </row>
    <row r="27" spans="1:7" s="80" customFormat="1" ht="26.4">
      <c r="A27" s="87"/>
      <c r="B27" s="111" t="s">
        <v>111</v>
      </c>
      <c r="C27" s="108"/>
      <c r="D27" s="100"/>
      <c r="E27" s="109"/>
      <c r="F27" s="102" t="str">
        <f t="shared" si="2"/>
        <v/>
      </c>
    </row>
    <row r="28" spans="1:7" s="80" customFormat="1" ht="13.2">
      <c r="A28" s="87"/>
      <c r="B28" s="107" t="s">
        <v>112</v>
      </c>
      <c r="C28" s="108" t="s">
        <v>21</v>
      </c>
      <c r="D28" s="100">
        <v>3</v>
      </c>
      <c r="E28" s="109"/>
      <c r="F28" s="102" t="str">
        <f t="shared" si="2"/>
        <v/>
      </c>
    </row>
    <row r="29" spans="1:7" s="122" customFormat="1" ht="13.8">
      <c r="A29" s="117" t="s">
        <v>113</v>
      </c>
      <c r="B29" s="118" t="s">
        <v>114</v>
      </c>
      <c r="C29" s="119"/>
      <c r="D29" s="100"/>
      <c r="E29" s="120"/>
      <c r="F29" s="102" t="str">
        <f t="shared" si="2"/>
        <v/>
      </c>
      <c r="G29" s="121"/>
    </row>
    <row r="30" spans="1:7" s="122" customFormat="1" ht="40.950000000000003" customHeight="1">
      <c r="A30" s="119"/>
      <c r="B30" s="123" t="s">
        <v>115</v>
      </c>
      <c r="C30" s="108"/>
      <c r="D30" s="100"/>
      <c r="E30" s="109"/>
      <c r="F30" s="102" t="str">
        <f t="shared" si="2"/>
        <v/>
      </c>
      <c r="G30" s="121"/>
    </row>
    <row r="31" spans="1:7" s="122" customFormat="1" ht="13.8">
      <c r="A31" s="119"/>
      <c r="B31" s="107" t="s">
        <v>112</v>
      </c>
      <c r="C31" s="108" t="s">
        <v>21</v>
      </c>
      <c r="D31" s="100">
        <v>3</v>
      </c>
      <c r="E31" s="109"/>
      <c r="F31" s="102" t="str">
        <f t="shared" si="2"/>
        <v/>
      </c>
      <c r="G31" s="121"/>
    </row>
    <row r="32" spans="1:7" s="80" customFormat="1" ht="13.2">
      <c r="A32" s="116" t="s">
        <v>116</v>
      </c>
      <c r="B32" s="98" t="s">
        <v>117</v>
      </c>
      <c r="C32" s="88"/>
      <c r="D32" s="100"/>
      <c r="E32" s="110"/>
      <c r="F32" s="102" t="str">
        <f t="shared" si="2"/>
        <v/>
      </c>
    </row>
    <row r="33" spans="1:7" s="80" customFormat="1" ht="92.4">
      <c r="A33" s="87"/>
      <c r="B33" s="111" t="s">
        <v>118</v>
      </c>
      <c r="C33" s="108"/>
      <c r="D33" s="100"/>
      <c r="E33" s="109"/>
      <c r="F33" s="102" t="str">
        <f t="shared" si="2"/>
        <v/>
      </c>
    </row>
    <row r="34" spans="1:7" s="80" customFormat="1" ht="13.2">
      <c r="A34" s="87"/>
      <c r="B34" s="107" t="s">
        <v>100</v>
      </c>
      <c r="C34" s="108" t="s">
        <v>101</v>
      </c>
      <c r="D34" s="100">
        <v>1</v>
      </c>
      <c r="E34" s="109"/>
      <c r="F34" s="102" t="str">
        <f t="shared" si="2"/>
        <v/>
      </c>
    </row>
    <row r="35" spans="1:7" s="122" customFormat="1" ht="13.8">
      <c r="A35" s="117" t="s">
        <v>119</v>
      </c>
      <c r="B35" s="118" t="s">
        <v>120</v>
      </c>
      <c r="C35" s="119"/>
      <c r="D35" s="100"/>
      <c r="E35" s="120"/>
      <c r="F35" s="102" t="str">
        <f t="shared" si="2"/>
        <v/>
      </c>
      <c r="G35" s="121"/>
    </row>
    <row r="36" spans="1:7" s="122" customFormat="1" ht="52.8">
      <c r="A36" s="119"/>
      <c r="B36" s="123" t="s">
        <v>121</v>
      </c>
      <c r="C36" s="108"/>
      <c r="D36" s="100"/>
      <c r="E36" s="109"/>
      <c r="F36" s="102" t="str">
        <f t="shared" si="2"/>
        <v/>
      </c>
      <c r="G36" s="121"/>
    </row>
    <row r="37" spans="1:7" s="122" customFormat="1" ht="13.8">
      <c r="A37" s="119"/>
      <c r="B37" s="107" t="s">
        <v>112</v>
      </c>
      <c r="C37" s="108" t="s">
        <v>21</v>
      </c>
      <c r="D37" s="100">
        <v>1</v>
      </c>
      <c r="E37" s="109"/>
      <c r="F37" s="102" t="str">
        <f t="shared" si="2"/>
        <v/>
      </c>
      <c r="G37" s="121"/>
    </row>
    <row r="38" spans="1:7" s="80" customFormat="1" ht="13.2">
      <c r="A38" s="91" t="s">
        <v>107</v>
      </c>
      <c r="B38" s="92" t="s">
        <v>108</v>
      </c>
      <c r="C38" s="93"/>
      <c r="D38" s="112"/>
      <c r="E38" s="112"/>
      <c r="F38" s="113">
        <f>SUM(F26:F37)</f>
        <v>0</v>
      </c>
    </row>
    <row r="40" spans="1:7" s="96" customFormat="1" ht="13.2">
      <c r="A40" s="91" t="s">
        <v>122</v>
      </c>
      <c r="B40" s="92" t="s">
        <v>123</v>
      </c>
      <c r="C40" s="93"/>
      <c r="D40" s="112"/>
      <c r="E40" s="112"/>
      <c r="F40" s="95"/>
    </row>
    <row r="41" spans="1:7" s="125" customFormat="1" ht="13.2">
      <c r="A41" s="97" t="s">
        <v>124</v>
      </c>
      <c r="B41" s="118" t="s">
        <v>125</v>
      </c>
      <c r="C41" s="87"/>
      <c r="D41" s="100"/>
      <c r="E41" s="120"/>
      <c r="F41" s="124"/>
    </row>
    <row r="42" spans="1:7" s="125" customFormat="1" ht="39.6">
      <c r="A42" s="87"/>
      <c r="B42" s="104" t="s">
        <v>126</v>
      </c>
      <c r="C42" s="87"/>
      <c r="D42" s="100"/>
      <c r="E42" s="120"/>
      <c r="F42" s="124"/>
    </row>
    <row r="43" spans="1:7" s="125" customFormat="1" ht="13.2">
      <c r="A43" s="87"/>
      <c r="B43" s="107" t="s">
        <v>112</v>
      </c>
      <c r="C43" s="126" t="s">
        <v>21</v>
      </c>
      <c r="D43" s="100">
        <v>3</v>
      </c>
      <c r="E43" s="109"/>
      <c r="F43" s="102" t="str">
        <f t="shared" ref="F43" si="3">IF(SUM(D43*E43)=0,"",SUM(D43*E43))</f>
        <v/>
      </c>
    </row>
    <row r="44" spans="1:7" s="125" customFormat="1" ht="13.2">
      <c r="A44" s="97" t="s">
        <v>127</v>
      </c>
      <c r="B44" s="118" t="s">
        <v>128</v>
      </c>
      <c r="C44" s="87"/>
      <c r="D44" s="100"/>
      <c r="E44" s="120"/>
      <c r="F44" s="124"/>
    </row>
    <row r="45" spans="1:7" s="125" customFormat="1" ht="26.4">
      <c r="A45" s="87"/>
      <c r="B45" s="104" t="s">
        <v>129</v>
      </c>
      <c r="C45" s="87"/>
      <c r="D45" s="100"/>
      <c r="E45" s="120"/>
      <c r="F45" s="124"/>
    </row>
    <row r="46" spans="1:7" s="125" customFormat="1" ht="13.2">
      <c r="A46" s="87"/>
      <c r="B46" s="107" t="s">
        <v>112</v>
      </c>
      <c r="C46" s="126" t="s">
        <v>21</v>
      </c>
      <c r="D46" s="100">
        <v>15</v>
      </c>
      <c r="E46" s="109"/>
      <c r="F46" s="102" t="str">
        <f t="shared" ref="F46" si="4">IF(SUM(D46*E46)=0,"",SUM(D46*E46))</f>
        <v/>
      </c>
    </row>
    <row r="47" spans="1:7" s="125" customFormat="1" ht="13.2">
      <c r="A47" s="97" t="s">
        <v>130</v>
      </c>
      <c r="B47" s="118" t="s">
        <v>131</v>
      </c>
      <c r="C47" s="87"/>
      <c r="D47" s="100"/>
      <c r="E47" s="120"/>
      <c r="F47" s="124"/>
    </row>
    <row r="48" spans="1:7" s="125" customFormat="1" ht="26.4">
      <c r="A48" s="87"/>
      <c r="B48" s="104" t="s">
        <v>132</v>
      </c>
      <c r="C48" s="87"/>
      <c r="D48" s="100"/>
      <c r="E48" s="120"/>
      <c r="F48" s="124"/>
    </row>
    <row r="49" spans="1:6" s="125" customFormat="1" ht="13.2">
      <c r="A49" s="87"/>
      <c r="B49" s="107" t="s">
        <v>112</v>
      </c>
      <c r="C49" s="126" t="s">
        <v>21</v>
      </c>
      <c r="D49" s="100">
        <v>2</v>
      </c>
      <c r="E49" s="109"/>
      <c r="F49" s="102" t="str">
        <f t="shared" ref="F49" si="5">IF(SUM(D49*E49)=0,"",SUM(D49*E49))</f>
        <v/>
      </c>
    </row>
    <row r="50" spans="1:6" s="125" customFormat="1" ht="13.2">
      <c r="A50" s="97" t="s">
        <v>133</v>
      </c>
      <c r="B50" s="118" t="s">
        <v>134</v>
      </c>
      <c r="C50" s="87"/>
      <c r="D50" s="100"/>
      <c r="E50" s="120"/>
      <c r="F50" s="124"/>
    </row>
    <row r="51" spans="1:6" s="125" customFormat="1" ht="13.2">
      <c r="A51" s="87"/>
      <c r="B51" s="104" t="s">
        <v>135</v>
      </c>
      <c r="C51" s="87"/>
      <c r="D51" s="100"/>
      <c r="E51" s="120"/>
      <c r="F51" s="124"/>
    </row>
    <row r="52" spans="1:6" s="125" customFormat="1" ht="13.2">
      <c r="A52" s="87"/>
      <c r="B52" s="107" t="s">
        <v>112</v>
      </c>
      <c r="C52" s="126" t="s">
        <v>21</v>
      </c>
      <c r="D52" s="100">
        <v>3</v>
      </c>
      <c r="E52" s="109"/>
      <c r="F52" s="102" t="str">
        <f t="shared" ref="F52" si="6">IF(SUM(D52*E52)=0,"",SUM(D52*E52))</f>
        <v/>
      </c>
    </row>
    <row r="53" spans="1:6" s="125" customFormat="1" ht="13.2">
      <c r="A53" s="97" t="s">
        <v>136</v>
      </c>
      <c r="B53" s="118" t="s">
        <v>137</v>
      </c>
      <c r="C53" s="87"/>
      <c r="D53" s="100"/>
      <c r="E53" s="120"/>
      <c r="F53" s="124"/>
    </row>
    <row r="54" spans="1:6" s="125" customFormat="1" ht="26.4">
      <c r="A54" s="87"/>
      <c r="B54" s="104" t="s">
        <v>138</v>
      </c>
      <c r="C54" s="87"/>
      <c r="D54" s="100"/>
      <c r="E54" s="120"/>
      <c r="F54" s="124"/>
    </row>
    <row r="55" spans="1:6" s="125" customFormat="1" ht="13.2">
      <c r="A55" s="87"/>
      <c r="B55" s="107" t="s">
        <v>112</v>
      </c>
      <c r="C55" s="126" t="s">
        <v>21</v>
      </c>
      <c r="D55" s="100">
        <v>3</v>
      </c>
      <c r="E55" s="109"/>
      <c r="F55" s="102" t="str">
        <f t="shared" ref="F55" si="7">IF(SUM(D55*E55)=0,"",SUM(D55*E55))</f>
        <v/>
      </c>
    </row>
    <row r="56" spans="1:6" s="125" customFormat="1" ht="13.2">
      <c r="A56" s="97" t="s">
        <v>139</v>
      </c>
      <c r="B56" s="118" t="s">
        <v>140</v>
      </c>
      <c r="C56" s="87"/>
      <c r="D56" s="100"/>
      <c r="E56" s="120"/>
      <c r="F56" s="124"/>
    </row>
    <row r="57" spans="1:6" s="125" customFormat="1" ht="26.4">
      <c r="A57" s="87"/>
      <c r="B57" s="104" t="s">
        <v>141</v>
      </c>
      <c r="C57" s="87"/>
      <c r="D57" s="100"/>
      <c r="E57" s="120"/>
      <c r="F57" s="124"/>
    </row>
    <row r="58" spans="1:6" s="125" customFormat="1" ht="13.2">
      <c r="A58" s="87"/>
      <c r="B58" s="107" t="s">
        <v>112</v>
      </c>
      <c r="C58" s="126" t="s">
        <v>21</v>
      </c>
      <c r="D58" s="100">
        <v>3</v>
      </c>
      <c r="E58" s="109"/>
      <c r="F58" s="102" t="str">
        <f t="shared" ref="F58" si="8">IF(SUM(D58*E58)=0,"",SUM(D58*E58))</f>
        <v/>
      </c>
    </row>
    <row r="59" spans="1:6" s="125" customFormat="1" ht="13.2">
      <c r="A59" s="97" t="s">
        <v>142</v>
      </c>
      <c r="B59" s="118" t="s">
        <v>143</v>
      </c>
      <c r="C59" s="87"/>
      <c r="D59" s="100"/>
      <c r="E59" s="120"/>
      <c r="F59" s="124"/>
    </row>
    <row r="60" spans="1:6" s="125" customFormat="1" ht="66">
      <c r="A60" s="87"/>
      <c r="B60" s="104" t="s">
        <v>144</v>
      </c>
      <c r="C60" s="87"/>
      <c r="D60" s="100"/>
      <c r="E60" s="120"/>
      <c r="F60" s="124"/>
    </row>
    <row r="61" spans="1:6" s="125" customFormat="1" ht="13.2">
      <c r="A61" s="87"/>
      <c r="B61" s="107" t="s">
        <v>112</v>
      </c>
      <c r="C61" s="126" t="s">
        <v>21</v>
      </c>
      <c r="D61" s="100">
        <v>1</v>
      </c>
      <c r="E61" s="109"/>
      <c r="F61" s="102" t="str">
        <f t="shared" ref="F61" si="9">IF(SUM(D61*E61)=0,"",SUM(D61*E61))</f>
        <v/>
      </c>
    </row>
    <row r="62" spans="1:6" s="125" customFormat="1" ht="13.2">
      <c r="A62" s="97" t="s">
        <v>145</v>
      </c>
      <c r="B62" s="118" t="s">
        <v>146</v>
      </c>
      <c r="C62" s="87"/>
      <c r="D62" s="100"/>
      <c r="E62" s="120"/>
      <c r="F62" s="124"/>
    </row>
    <row r="63" spans="1:6" s="125" customFormat="1" ht="26.4">
      <c r="A63" s="87"/>
      <c r="B63" s="104" t="s">
        <v>147</v>
      </c>
      <c r="C63" s="87"/>
      <c r="D63" s="100"/>
      <c r="E63" s="120"/>
      <c r="F63" s="124"/>
    </row>
    <row r="64" spans="1:6" s="125" customFormat="1" ht="13.2">
      <c r="A64" s="87"/>
      <c r="B64" s="107" t="s">
        <v>112</v>
      </c>
      <c r="C64" s="126" t="s">
        <v>21</v>
      </c>
      <c r="D64" s="100">
        <v>1</v>
      </c>
      <c r="E64" s="109"/>
      <c r="F64" s="102" t="str">
        <f t="shared" ref="F64" si="10">IF(SUM(D64*E64)=0,"",SUM(D64*E64))</f>
        <v/>
      </c>
    </row>
    <row r="65" spans="1:6" s="125" customFormat="1" ht="13.2">
      <c r="A65" s="97" t="s">
        <v>148</v>
      </c>
      <c r="B65" s="118" t="s">
        <v>149</v>
      </c>
      <c r="C65" s="87"/>
      <c r="D65" s="100"/>
      <c r="E65" s="120"/>
      <c r="F65" s="124"/>
    </row>
    <row r="66" spans="1:6" s="125" customFormat="1" ht="26.4">
      <c r="A66" s="87"/>
      <c r="B66" s="104" t="s">
        <v>150</v>
      </c>
      <c r="C66" s="87"/>
      <c r="D66" s="100"/>
      <c r="E66" s="120"/>
      <c r="F66" s="124"/>
    </row>
    <row r="67" spans="1:6" s="125" customFormat="1" ht="13.2">
      <c r="A67" s="87"/>
      <c r="B67" s="107" t="s">
        <v>112</v>
      </c>
      <c r="C67" s="126" t="s">
        <v>21</v>
      </c>
      <c r="D67" s="100">
        <v>1</v>
      </c>
      <c r="E67" s="109"/>
      <c r="F67" s="102" t="str">
        <f t="shared" ref="F67" si="11">IF(SUM(D67*E67)=0,"",SUM(D67*E67))</f>
        <v/>
      </c>
    </row>
    <row r="68" spans="1:6">
      <c r="A68" s="97" t="s">
        <v>151</v>
      </c>
      <c r="B68" s="118" t="s">
        <v>152</v>
      </c>
      <c r="C68" s="87"/>
      <c r="D68" s="100"/>
      <c r="E68" s="120"/>
      <c r="F68" s="124"/>
    </row>
    <row r="69" spans="1:6" ht="26.4">
      <c r="A69" s="87"/>
      <c r="B69" s="104" t="s">
        <v>153</v>
      </c>
      <c r="C69" s="87"/>
      <c r="D69" s="100"/>
      <c r="E69" s="120"/>
      <c r="F69" s="124"/>
    </row>
    <row r="70" spans="1:6">
      <c r="A70" s="87"/>
      <c r="B70" s="107" t="s">
        <v>112</v>
      </c>
      <c r="C70" s="126" t="s">
        <v>21</v>
      </c>
      <c r="D70" s="100">
        <v>1</v>
      </c>
      <c r="E70" s="109"/>
      <c r="F70" s="102" t="str">
        <f t="shared" ref="F70" si="12">IF(SUM(D70*E70)=0,"",SUM(D70*E70))</f>
        <v/>
      </c>
    </row>
    <row r="71" spans="1:6" s="80" customFormat="1" ht="13.2">
      <c r="A71" s="91" t="s">
        <v>122</v>
      </c>
      <c r="B71" s="92" t="s">
        <v>123</v>
      </c>
      <c r="C71" s="93"/>
      <c r="D71" s="112"/>
      <c r="E71" s="112"/>
      <c r="F71" s="113">
        <f>SUM(F41:F70)</f>
        <v>0</v>
      </c>
    </row>
    <row r="73" spans="1:6" s="80" customFormat="1" ht="13.2">
      <c r="A73" s="91" t="s">
        <v>154</v>
      </c>
      <c r="B73" s="114" t="s">
        <v>155</v>
      </c>
      <c r="C73" s="93"/>
      <c r="D73" s="112"/>
      <c r="E73" s="112"/>
      <c r="F73" s="95"/>
    </row>
    <row r="74" spans="1:6" s="80" customFormat="1" ht="39.6">
      <c r="A74" s="116" t="s">
        <v>156</v>
      </c>
      <c r="B74" s="111" t="s">
        <v>157</v>
      </c>
      <c r="C74" s="108"/>
      <c r="D74" s="100"/>
      <c r="E74" s="109"/>
      <c r="F74" s="127"/>
    </row>
    <row r="75" spans="1:6" s="125" customFormat="1" ht="13.2">
      <c r="A75" s="87"/>
      <c r="B75" s="107" t="s">
        <v>158</v>
      </c>
      <c r="C75" s="108" t="s">
        <v>159</v>
      </c>
      <c r="D75" s="100">
        <v>65</v>
      </c>
      <c r="E75" s="109"/>
      <c r="F75" s="102" t="str">
        <f t="shared" ref="F75:F80" si="13">IF(SUM(D75*E75)=0,"",SUM(D75*E75))</f>
        <v/>
      </c>
    </row>
    <row r="76" spans="1:6" s="125" customFormat="1" ht="13.2">
      <c r="A76" s="87"/>
      <c r="B76" s="107" t="s">
        <v>160</v>
      </c>
      <c r="C76" s="108" t="s">
        <v>159</v>
      </c>
      <c r="D76" s="100">
        <v>85</v>
      </c>
      <c r="E76" s="109"/>
      <c r="F76" s="102" t="str">
        <f t="shared" si="13"/>
        <v/>
      </c>
    </row>
    <row r="77" spans="1:6" s="80" customFormat="1" ht="26.4">
      <c r="A77" s="116" t="s">
        <v>161</v>
      </c>
      <c r="B77" s="111" t="s">
        <v>162</v>
      </c>
      <c r="C77" s="108" t="s">
        <v>159</v>
      </c>
      <c r="D77" s="100">
        <v>75</v>
      </c>
      <c r="E77" s="110"/>
      <c r="F77" s="102" t="str">
        <f t="shared" si="13"/>
        <v/>
      </c>
    </row>
    <row r="78" spans="1:6" s="80" customFormat="1" ht="26.4">
      <c r="A78" s="116" t="s">
        <v>163</v>
      </c>
      <c r="B78" s="111" t="s">
        <v>164</v>
      </c>
      <c r="C78" s="108" t="s">
        <v>159</v>
      </c>
      <c r="D78" s="100">
        <v>30</v>
      </c>
      <c r="E78" s="110"/>
      <c r="F78" s="102" t="str">
        <f t="shared" si="13"/>
        <v/>
      </c>
    </row>
    <row r="79" spans="1:6" s="80" customFormat="1" ht="26.4">
      <c r="A79" s="116" t="s">
        <v>165</v>
      </c>
      <c r="B79" s="128" t="s">
        <v>166</v>
      </c>
      <c r="C79" s="108" t="s">
        <v>159</v>
      </c>
      <c r="D79" s="100">
        <v>50</v>
      </c>
      <c r="E79" s="110"/>
      <c r="F79" s="102" t="str">
        <f t="shared" si="13"/>
        <v/>
      </c>
    </row>
    <row r="80" spans="1:6" s="80" customFormat="1" ht="13.2">
      <c r="A80" s="116" t="s">
        <v>167</v>
      </c>
      <c r="B80" s="128" t="s">
        <v>168</v>
      </c>
      <c r="C80" s="108" t="s">
        <v>159</v>
      </c>
      <c r="D80" s="100">
        <v>1</v>
      </c>
      <c r="E80" s="110"/>
      <c r="F80" s="102" t="str">
        <f t="shared" si="13"/>
        <v/>
      </c>
    </row>
    <row r="81" spans="1:6" s="80" customFormat="1" ht="13.2">
      <c r="A81" s="91" t="s">
        <v>154</v>
      </c>
      <c r="B81" s="114" t="s">
        <v>155</v>
      </c>
      <c r="C81" s="93"/>
      <c r="D81" s="112"/>
      <c r="E81" s="112"/>
      <c r="F81" s="113">
        <f>SUM(F75:F80)</f>
        <v>0</v>
      </c>
    </row>
    <row r="83" spans="1:6">
      <c r="A83" s="103"/>
      <c r="B83" s="130"/>
      <c r="C83" s="131"/>
      <c r="D83" s="132"/>
      <c r="E83" s="133"/>
      <c r="F83" s="134"/>
    </row>
    <row r="84" spans="1:6">
      <c r="A84" s="103"/>
      <c r="B84" s="130"/>
      <c r="C84" s="131"/>
      <c r="D84" s="132"/>
      <c r="E84" s="133"/>
      <c r="F84" s="134"/>
    </row>
    <row r="85" spans="1:6" s="80" customFormat="1" ht="17.399999999999999">
      <c r="A85" s="79"/>
      <c r="B85" s="141" t="s">
        <v>169</v>
      </c>
      <c r="C85" s="142"/>
      <c r="D85" s="142"/>
      <c r="E85" s="142"/>
      <c r="F85" s="143"/>
    </row>
    <row r="86" spans="1:6" s="80" customFormat="1" ht="13.2">
      <c r="A86" s="91" t="s">
        <v>96</v>
      </c>
      <c r="B86" s="92" t="s">
        <v>5</v>
      </c>
      <c r="C86" s="93"/>
      <c r="D86" s="93"/>
      <c r="E86" s="112"/>
      <c r="F86" s="135">
        <f>F22</f>
        <v>0</v>
      </c>
    </row>
    <row r="87" spans="1:6" s="96" customFormat="1" ht="13.2">
      <c r="A87" s="91" t="s">
        <v>105</v>
      </c>
      <c r="B87" s="114" t="s">
        <v>170</v>
      </c>
      <c r="C87" s="93"/>
      <c r="D87" s="93"/>
      <c r="E87" s="112"/>
      <c r="F87" s="135">
        <f>F38+F71+F81</f>
        <v>0</v>
      </c>
    </row>
    <row r="88" spans="1:6">
      <c r="B88" s="91" t="s">
        <v>171</v>
      </c>
      <c r="C88" s="129"/>
      <c r="D88" s="129"/>
      <c r="E88" s="129"/>
      <c r="F88" s="135">
        <f>SUM(F86:F87)</f>
        <v>0</v>
      </c>
    </row>
    <row r="89" spans="1:6">
      <c r="B89" s="91" t="s">
        <v>172</v>
      </c>
      <c r="C89" s="129"/>
      <c r="D89" s="129"/>
      <c r="E89" s="129"/>
      <c r="F89" s="135">
        <f>F88*0.25</f>
        <v>0</v>
      </c>
    </row>
    <row r="90" spans="1:6">
      <c r="B90" s="91" t="s">
        <v>173</v>
      </c>
      <c r="C90" s="129"/>
      <c r="D90" s="129"/>
      <c r="E90" s="129"/>
      <c r="F90" s="135">
        <f>SUM(F88:F89)</f>
        <v>0</v>
      </c>
    </row>
  </sheetData>
  <mergeCells count="4">
    <mergeCell ref="B4:D4"/>
    <mergeCell ref="A9:F9"/>
    <mergeCell ref="B11:F11"/>
    <mergeCell ref="B85:F85"/>
  </mergeCells>
  <pageMargins left="0.7" right="0.7" top="0.75" bottom="0.75" header="0.3" footer="0.3"/>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Template/>
  <TotalTime>69</TotalTime>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Troškovnik_radovi</vt:lpstr>
      <vt:lpstr>Elektrotehnički radovi</vt:lpstr>
      <vt:lpstr>Troškovnik_radovi!Podrucje_ispisa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Marija</dc:creator>
  <dc:description/>
  <cp:lastModifiedBy>Bojana Orsić</cp:lastModifiedBy>
  <cp:revision>6</cp:revision>
  <cp:lastPrinted>2023-12-05T13:57:12Z</cp:lastPrinted>
  <dcterms:created xsi:type="dcterms:W3CDTF">2014-06-16T06:36:49Z</dcterms:created>
  <dcterms:modified xsi:type="dcterms:W3CDTF">2023-12-15T10:10:01Z</dcterms:modified>
  <dc:language>hr-HR</dc:language>
</cp:coreProperties>
</file>